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20" activeTab="0"/>
  </bookViews>
  <sheets>
    <sheet name="Part-I" sheetId="1" r:id="rId1"/>
    <sheet name="Part-II" sheetId="2" r:id="rId2"/>
    <sheet name="Part-III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'Part-I'!$A$1:$V$27</definedName>
    <definedName name="_xlnm.Print_Area" localSheetId="1">'Part-II'!$A$1:$R$37</definedName>
    <definedName name="_xlnm.Print_Area" localSheetId="2">'Part-III'!$A$1:$BJ$30</definedName>
    <definedName name="_xlnm.Print_Area" localSheetId="4">'Part-V-A'!$A$1:$V$29</definedName>
    <definedName name="_xlnm.Print_Area" localSheetId="5">'Part-V-B'!$A$1:$AA$29</definedName>
    <definedName name="_xlnm.Print_Titles" localSheetId="1">'Part-II'!$9:$9</definedName>
    <definedName name="_xlnm.Print_Titles" localSheetId="2">'Part-III'!$10:$10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O28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For the month of Jan</t>
        </r>
        <r>
          <rPr>
            <b/>
            <sz val="12"/>
            <rFont val="Tahoma"/>
            <family val="2"/>
          </rPr>
          <t>, 08</t>
        </r>
      </text>
    </comment>
    <comment ref="P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</t>
        </r>
        <r>
          <rPr>
            <sz val="11"/>
            <rFont val="Tahoma"/>
            <family val="2"/>
          </rPr>
          <t xml:space="preserve">For the month of </t>
        </r>
        <r>
          <rPr>
            <b/>
            <sz val="11"/>
            <rFont val="Tahoma"/>
            <family val="2"/>
          </rPr>
          <t>Jan, 08</t>
        </r>
      </text>
    </comment>
    <comment ref="L27" authorId="0">
      <text>
        <r>
          <rPr>
            <b/>
            <sz val="12"/>
            <rFont val="Tahoma"/>
            <family val="2"/>
          </rPr>
          <t>N.R.E.G.S.4:</t>
        </r>
        <r>
          <rPr>
            <sz val="12"/>
            <rFont val="Tahoma"/>
            <family val="2"/>
          </rPr>
          <t xml:space="preserve">
Jan' 08</t>
        </r>
      </text>
    </comment>
  </commentList>
</comments>
</file>

<file path=xl/sharedStrings.xml><?xml version="1.0" encoding="utf-8"?>
<sst xmlns="http://schemas.openxmlformats.org/spreadsheetml/2006/main" count="382" uniqueCount="130">
  <si>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</si>
  <si>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</si>
  <si>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</si>
  <si>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</si>
  <si>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</si>
  <si>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</si>
  <si>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</si>
  <si>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</si>
  <si>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</si>
  <si>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</si>
  <si>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</si>
  <si>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</si>
  <si>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</si>
  <si>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</si>
  <si>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</si>
  <si>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</si>
  <si>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</si>
  <si>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</si>
  <si>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</si>
  <si>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</si>
  <si>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</si>
  <si>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</si>
  <si>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</si>
  <si>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</si>
  <si>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</si>
  <si>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</si>
  <si>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</si>
  <si>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</si>
  <si>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</si>
  <si>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</si>
  <si>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</si>
  <si>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</si>
  <si>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</si>
  <si>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</si>
  <si>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</si>
  <si>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</si>
  <si>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</si>
  <si>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</si>
  <si>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</si>
  <si>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</si>
  <si>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</si>
  <si>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</si>
  <si>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No. of Household</t>
  </si>
  <si>
    <t>Actual O.B. as on 01.04.08</t>
  </si>
  <si>
    <t>Released last year but received during the current year</t>
  </si>
  <si>
    <t>Release During the Current Year by the Govt. to Z.P.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</si>
  <si>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</si>
  <si>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</si>
  <si>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</si>
  <si>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</si>
  <si>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</si>
  <si>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</si>
  <si>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</si>
  <si>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</si>
  <si>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</si>
  <si>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</si>
  <si>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</si>
  <si>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</si>
  <si>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</si>
  <si>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</si>
  <si>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2"/>
      </rPr>
      <t xml:space="preserve">  (9+10+11+12)</t>
    </r>
  </si>
  <si>
    <t>Part-II</t>
  </si>
  <si>
    <t>National Rural Employment Gurantee Act (NREGA)</t>
  </si>
  <si>
    <t xml:space="preserve">Water Conservation and water harvesting </t>
  </si>
  <si>
    <t>Draught Proofing</t>
  </si>
  <si>
    <t>Micro Irrigation Works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</si>
  <si>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</si>
  <si>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</si>
  <si>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</si>
  <si>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</si>
  <si>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</si>
  <si>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</si>
  <si>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</si>
  <si>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</si>
  <si>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</si>
  <si>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</si>
  <si>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</si>
  <si>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</si>
  <si>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</si>
  <si>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</si>
  <si>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</si>
  <si>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</si>
  <si>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</si>
  <si>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</si>
  <si>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</si>
  <si>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</si>
  <si>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</si>
  <si>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</si>
  <si>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</si>
  <si>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</si>
  <si>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</si>
  <si>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Name of the BLOCK / GP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</si>
  <si>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</si>
  <si>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</si>
  <si>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</si>
  <si>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</si>
  <si>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</si>
  <si>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</si>
  <si>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</si>
  <si>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</si>
  <si>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</si>
  <si>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</si>
  <si>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</si>
  <si>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</si>
  <si>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</si>
  <si>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</si>
  <si>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</si>
  <si>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</si>
  <si>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</si>
  <si>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</si>
  <si>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</si>
  <si>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</si>
  <si>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</si>
  <si>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</si>
  <si>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Difference</t>
  </si>
  <si>
    <t>Job Card as on 15-06-08</t>
  </si>
  <si>
    <t>Application Register</t>
  </si>
  <si>
    <t>2</t>
  </si>
  <si>
    <t>0</t>
  </si>
  <si>
    <t>District Cell</t>
  </si>
  <si>
    <t>Avg. No. of Employment Provided per Household</t>
  </si>
  <si>
    <t>% Women</t>
  </si>
  <si>
    <t>% of utilization</t>
  </si>
  <si>
    <t>% of labour wage</t>
  </si>
  <si>
    <t>Employment Generation Report for the month of January' 2009</t>
  </si>
  <si>
    <t>Financial Performance Under NREGA During the year 2008-09 Up to the Month of January' 09</t>
  </si>
  <si>
    <t>Physical Performance Under NREGA During the year 2008-09 Up to the Month of January' 09</t>
  </si>
  <si>
    <t>Transparency Report Under NREGA During the year 2008-09 Up to the Month of January' 08</t>
  </si>
  <si>
    <t>FORMAT FOR MONTHLY PROGRESS REPORT - V-A (Capacity Building - Personnel Report for the month of January' 2008)</t>
  </si>
  <si>
    <t>FORMAT FOR MONTHLY PROGRESS REPORT - V-B (Capacity Building - Training Report for the month of January' 2008)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</si>
</sst>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रु&quot;\ #,##0_);\(&quot;रु&quot;\ #,##0\)"/>
    <numFmt numFmtId="165" formatCode="&quot;रु&quot;\ #,##0_);[Red]\(&quot;रु&quot;\ #,##0\)"/>
    <numFmt numFmtId="166" formatCode="&quot;रु&quot;\ #,##0.00_);\(&quot;रु&quot;\ #,##0.00\)"/>
    <numFmt numFmtId="167" formatCode="&quot;रु&quot;\ #,##0.00_);[Red]\(&quot;रु&quot;\ #,##0.00\)"/>
    <numFmt numFmtId="168" formatCode="_(&quot;रु&quot;\ * #,##0_);_(&quot;रु&quot;\ * \(#,##0\);_(&quot;रु&quot;\ * &quot;-&quot;_);_(@_)"/>
    <numFmt numFmtId="169" formatCode="_(&quot;रु&quot;\ * #,##0.00_);_(&quot;रु&quot;\ * \(#,##0.00\);_(&quot;रु&quot;\ * &quot;-&quot;??_);_(@_)"/>
    <numFmt numFmtId="170" formatCode="&quot;Rs.&quot;\ #,##0_);\(&quot;Rs.&quot;\ #,##0\)"/>
    <numFmt numFmtId="171" formatCode="&quot;Rs.&quot;\ #,##0_);[Red]\(&quot;Rs.&quot;\ #,##0\)"/>
    <numFmt numFmtId="172" formatCode="&quot;Rs.&quot;\ #,##0.00_);\(&quot;Rs.&quot;\ #,##0.00\)"/>
    <numFmt numFmtId="173" formatCode="&quot;Rs.&quot;\ #,##0.00_);[Red]\(&quot;Rs.&quot;\ #,##0.00\)"/>
    <numFmt numFmtId="174" formatCode="_(&quot;Rs.&quot;\ * #,##0_);_(&quot;Rs.&quot;\ * \(#,##0\);_(&quot;Rs.&quot;\ * &quot;-&quot;_);_(@_)"/>
    <numFmt numFmtId="175" formatCode="_(&quot;Rs.&quot;\ * #,##0.00_);_(&quot;Rs.&quot;\ * \(#,##0.00\);_(&quot;Rs.&quot;\ * &quot;-&quot;??_);_(@_)"/>
    <numFmt numFmtId="176" formatCode="0.00000"/>
    <numFmt numFmtId="177" formatCode="0.0000"/>
    <numFmt numFmtId="178" formatCode="0.000"/>
    <numFmt numFmtId="179" formatCode="0.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E+00"/>
    <numFmt numFmtId="190" formatCode="0E+00"/>
    <numFmt numFmtId="191" formatCode="0.000E+00"/>
    <numFmt numFmtId="192" formatCode="0.0000E+00"/>
    <numFmt numFmtId="193" formatCode="0.00000E+00"/>
    <numFmt numFmtId="194" formatCode="0.000000E+00"/>
    <numFmt numFmtId="195" formatCode="0.0000000E+00"/>
    <numFmt numFmtId="196" formatCode="0.00000000E+00"/>
    <numFmt numFmtId="197" formatCode="0.0%"/>
    <numFmt numFmtId="198" formatCode="0.00_);\(0.00\)"/>
    <numFmt numFmtId="199" formatCode="0.0_);\(0.0\)"/>
    <numFmt numFmtId="200" formatCode="&quot;£&quot;#,##0;\-&quot;£&quot;#,##0"/>
    <numFmt numFmtId="201" formatCode="&quot;£&quot;#,##0;[Red]\-&quot;£&quot;#,##0"/>
    <numFmt numFmtId="202" formatCode="&quot;£&quot;#,##0.00;\-&quot;£&quot;#,##0.00"/>
    <numFmt numFmtId="203" formatCode="&quot;£&quot;#,##0.00;[Red]\-&quot;£&quot;#,##0.00"/>
    <numFmt numFmtId="204" formatCode="_-&quot;£&quot;* #,##0_-;\-&quot;£&quot;* #,##0_-;_-&quot;£&quot;* &quot;-&quot;_-;_-@_-"/>
    <numFmt numFmtId="205" formatCode="_-* #,##0_-;\-* #,##0_-;_-* &quot;-&quot;_-;_-@_-"/>
    <numFmt numFmtId="206" formatCode="_-&quot;£&quot;* #,##0.00_-;\-&quot;£&quot;* #,##0.00_-;_-&quot;£&quot;* &quot;-&quot;??_-;_-@_-"/>
    <numFmt numFmtId="207" formatCode="_-* #,##0.00_-;\-* #,##0.00_-;_-* &quot;-&quot;??_-;_-@_-"/>
  </numFmts>
  <fonts count="120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i/>
      <u val="single"/>
      <sz val="10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i/>
      <sz val="12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name val="CG Omega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G Omega"/>
      <family val="2"/>
    </font>
    <font>
      <b/>
      <sz val="12"/>
      <color indexed="12"/>
      <name val="Book Antiqua"/>
      <family val="1"/>
    </font>
    <font>
      <b/>
      <sz val="11"/>
      <name val="Trebuchet MS"/>
      <family val="2"/>
    </font>
    <font>
      <sz val="11"/>
      <name val="Book Antiqua"/>
      <family val="1"/>
    </font>
    <font>
      <sz val="12"/>
      <name val="Trebuchet MS"/>
      <family val="2"/>
    </font>
    <font>
      <sz val="8"/>
      <name val="Calibri"/>
      <family val="2"/>
    </font>
    <font>
      <sz val="10"/>
      <color indexed="8"/>
      <name val="CG Omeg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b/>
      <i/>
      <u val="single"/>
      <sz val="9"/>
      <name val="CG Omega"/>
      <family val="2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8"/>
      <color indexed="8"/>
      <name val="Cooper BlkItHd BT"/>
      <family val="1"/>
    </font>
    <font>
      <b/>
      <u val="single"/>
      <sz val="14"/>
      <color indexed="8"/>
      <name val="Book Antiqua"/>
      <family val="1"/>
    </font>
    <font>
      <b/>
      <i/>
      <sz val="14"/>
      <color indexed="8"/>
      <name val="Book Antiqua"/>
      <family val="1"/>
    </font>
    <font>
      <b/>
      <i/>
      <u val="single"/>
      <sz val="10"/>
      <color indexed="8"/>
      <name val="Trebuchet MS"/>
      <family val="2"/>
    </font>
    <font>
      <b/>
      <sz val="11"/>
      <color indexed="8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rebuchet MS"/>
      <family val="2"/>
    </font>
    <font>
      <sz val="10"/>
      <color indexed="12"/>
      <name val="CG Omega"/>
      <family val="2"/>
    </font>
    <font>
      <sz val="11"/>
      <color indexed="12"/>
      <name val="Arial Narrow"/>
      <family val="2"/>
    </font>
    <font>
      <b/>
      <sz val="12"/>
      <color indexed="12"/>
      <name val="Arial Narrow"/>
      <family val="2"/>
    </font>
    <font>
      <b/>
      <sz val="10"/>
      <color indexed="12"/>
      <name val="Arial Narrow"/>
      <family val="2"/>
    </font>
    <font>
      <b/>
      <sz val="16"/>
      <name val="Blippo Blk BT"/>
      <family val="0"/>
    </font>
    <font>
      <sz val="11"/>
      <name val="Calibri"/>
      <family val="2"/>
    </font>
    <font>
      <b/>
      <sz val="11"/>
      <color indexed="12"/>
      <name val="Palatino Linotype"/>
      <family val="1"/>
    </font>
    <font>
      <sz val="11"/>
      <color indexed="12"/>
      <name val="Palatino Linotype"/>
      <family val="1"/>
    </font>
    <font>
      <b/>
      <sz val="11"/>
      <color indexed="12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1"/>
      <color indexed="12"/>
      <name val="Trebuchet MS"/>
      <family val="2"/>
    </font>
    <font>
      <sz val="11"/>
      <color indexed="12"/>
      <name val="Calibri"/>
      <family val="2"/>
    </font>
    <font>
      <sz val="10"/>
      <color indexed="12"/>
      <name val="Trebuchet MS"/>
      <family val="2"/>
    </font>
    <font>
      <sz val="10"/>
      <color indexed="12"/>
      <name val="Book Antiqua"/>
      <family val="1"/>
    </font>
    <font>
      <b/>
      <sz val="11"/>
      <color indexed="10"/>
      <name val="Palatino Linotype"/>
      <family val="1"/>
    </font>
    <font>
      <sz val="11"/>
      <color indexed="10"/>
      <name val="Palatino Linotype"/>
      <family val="1"/>
    </font>
    <font>
      <b/>
      <sz val="12"/>
      <color indexed="10"/>
      <name val="Arial Narrow"/>
      <family val="2"/>
    </font>
    <font>
      <sz val="11"/>
      <color indexed="10"/>
      <name val="Arial Narrow"/>
      <family val="2"/>
    </font>
    <font>
      <b/>
      <sz val="12"/>
      <color indexed="10"/>
      <name val="Trebuchet MS"/>
      <family val="2"/>
    </font>
    <font>
      <sz val="12"/>
      <color indexed="10"/>
      <name val="Trebuchet MS"/>
      <family val="2"/>
    </font>
    <font>
      <sz val="12"/>
      <color indexed="10"/>
      <name val="Book Antiqua"/>
      <family val="1"/>
    </font>
    <font>
      <b/>
      <sz val="12"/>
      <color indexed="10"/>
      <name val="Book Antiqua"/>
      <family val="1"/>
    </font>
    <font>
      <b/>
      <sz val="11"/>
      <color indexed="10"/>
      <name val="Trebuchet MS"/>
      <family val="2"/>
    </font>
    <font>
      <b/>
      <sz val="10"/>
      <color indexed="12"/>
      <name val="CG Omega"/>
      <family val="2"/>
    </font>
    <font>
      <b/>
      <i/>
      <u val="single"/>
      <sz val="11"/>
      <name val="CG Omega"/>
      <family val="2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darkUp">
        <bgColor indexed="41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9" borderId="0" applyNumberFormat="0" applyBorder="0" applyAlignment="0" applyProtection="0"/>
    <xf numFmtId="0" fontId="76" fillId="3" borderId="0" applyNumberFormat="0" applyBorder="0" applyAlignment="0" applyProtection="0"/>
    <xf numFmtId="0" fontId="77" fillId="20" borderId="1" applyNumberFormat="0" applyAlignment="0" applyProtection="0"/>
    <xf numFmtId="0" fontId="7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4" fillId="7" borderId="1" applyNumberFormat="0" applyAlignment="0" applyProtection="0"/>
    <xf numFmtId="0" fontId="85" fillId="0" borderId="6" applyNumberFormat="0" applyFill="0" applyAlignment="0" applyProtection="0"/>
    <xf numFmtId="0" fontId="8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87" fillId="20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57" applyFont="1" applyAlignment="1">
      <alignment/>
      <protection/>
    </xf>
    <xf numFmtId="0" fontId="8" fillId="0" borderId="0" xfId="57" applyFont="1">
      <alignment/>
      <protection/>
    </xf>
    <xf numFmtId="0" fontId="10" fillId="0" borderId="0" xfId="57" applyFont="1">
      <alignment/>
      <protection/>
    </xf>
    <xf numFmtId="0" fontId="12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176" fontId="14" fillId="0" borderId="0" xfId="57" applyNumberFormat="1" applyFont="1" applyAlignment="1">
      <alignment horizontal="center"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8" fillId="0" borderId="0" xfId="57" applyFont="1" applyAlignment="1">
      <alignment horizontal="center"/>
      <protection/>
    </xf>
    <xf numFmtId="176" fontId="18" fillId="0" borderId="0" xfId="57" applyNumberFormat="1" applyFont="1">
      <alignment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20" fillId="0" borderId="0" xfId="57" applyFont="1" applyAlignment="1">
      <alignment horizontal="center" vertical="center" wrapText="1"/>
      <protection/>
    </xf>
    <xf numFmtId="0" fontId="20" fillId="0" borderId="10" xfId="57" applyFont="1" applyBorder="1" applyAlignment="1">
      <alignment horizontal="center" vertical="center" wrapText="1"/>
      <protection/>
    </xf>
    <xf numFmtId="0" fontId="24" fillId="0" borderId="10" xfId="57" applyFont="1" applyBorder="1" applyAlignment="1">
      <alignment horizontal="center" vertical="center" wrapText="1"/>
      <protection/>
    </xf>
    <xf numFmtId="0" fontId="17" fillId="0" borderId="10" xfId="57" applyFont="1" applyBorder="1">
      <alignment/>
      <protection/>
    </xf>
    <xf numFmtId="0" fontId="16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 wrapText="1"/>
      <protection/>
    </xf>
    <xf numFmtId="0" fontId="16" fillId="7" borderId="10" xfId="57" applyFont="1" applyFill="1" applyBorder="1" applyAlignment="1">
      <alignment horizontal="right" wrapText="1"/>
      <protection/>
    </xf>
    <xf numFmtId="2" fontId="16" fillId="7" borderId="10" xfId="57" applyNumberFormat="1" applyFont="1" applyFill="1" applyBorder="1" applyAlignment="1">
      <alignment horizontal="right" wrapText="1"/>
      <protection/>
    </xf>
    <xf numFmtId="176" fontId="16" fillId="7" borderId="10" xfId="57" applyNumberFormat="1" applyFont="1" applyFill="1" applyBorder="1" applyAlignment="1">
      <alignment horizontal="right" wrapText="1"/>
      <protection/>
    </xf>
    <xf numFmtId="176" fontId="25" fillId="7" borderId="10" xfId="57" applyNumberFormat="1" applyFont="1" applyFill="1" applyBorder="1" applyAlignment="1">
      <alignment horizontal="right" wrapText="1"/>
      <protection/>
    </xf>
    <xf numFmtId="177" fontId="16" fillId="7" borderId="10" xfId="57" applyNumberFormat="1" applyFont="1" applyFill="1" applyBorder="1" applyAlignment="1">
      <alignment horizontal="right" wrapText="1"/>
      <protection/>
    </xf>
    <xf numFmtId="0" fontId="18" fillId="0" borderId="10" xfId="57" applyFont="1" applyBorder="1">
      <alignment/>
      <protection/>
    </xf>
    <xf numFmtId="0" fontId="16" fillId="0" borderId="10" xfId="57" applyFont="1" applyBorder="1">
      <alignment/>
      <protection/>
    </xf>
    <xf numFmtId="2" fontId="17" fillId="0" borderId="10" xfId="57" applyNumberFormat="1" applyFont="1" applyBorder="1">
      <alignment/>
      <protection/>
    </xf>
    <xf numFmtId="0" fontId="17" fillId="0" borderId="10" xfId="57" applyFont="1" applyBorder="1" applyAlignment="1">
      <alignment horizontal="center"/>
      <protection/>
    </xf>
    <xf numFmtId="0" fontId="17" fillId="0" borderId="10" xfId="57" applyFont="1" applyBorder="1" applyAlignment="1">
      <alignment horizontal="right" wrapText="1"/>
      <protection/>
    </xf>
    <xf numFmtId="176" fontId="17" fillId="0" borderId="10" xfId="57" applyNumberFormat="1" applyFont="1" applyBorder="1" applyAlignment="1">
      <alignment horizontal="right" wrapText="1"/>
      <protection/>
    </xf>
    <xf numFmtId="0" fontId="25" fillId="0" borderId="10" xfId="57" applyFont="1" applyBorder="1">
      <alignment/>
      <protection/>
    </xf>
    <xf numFmtId="0" fontId="16" fillId="22" borderId="10" xfId="57" applyFont="1" applyFill="1" applyBorder="1" applyAlignment="1">
      <alignment horizontal="center" wrapText="1"/>
      <protection/>
    </xf>
    <xf numFmtId="0" fontId="25" fillId="22" borderId="10" xfId="57" applyFont="1" applyFill="1" applyBorder="1" applyAlignment="1">
      <alignment horizontal="right" wrapText="1"/>
      <protection/>
    </xf>
    <xf numFmtId="2" fontId="25" fillId="22" borderId="10" xfId="57" applyNumberFormat="1" applyFont="1" applyFill="1" applyBorder="1" applyAlignment="1">
      <alignment horizontal="right" wrapText="1"/>
      <protection/>
    </xf>
    <xf numFmtId="176" fontId="20" fillId="22" borderId="10" xfId="57" applyNumberFormat="1" applyFont="1" applyFill="1" applyBorder="1" applyAlignment="1">
      <alignment horizontal="right" wrapText="1"/>
      <protection/>
    </xf>
    <xf numFmtId="0" fontId="25" fillId="0" borderId="0" xfId="57" applyFont="1">
      <alignment/>
      <protection/>
    </xf>
    <xf numFmtId="0" fontId="17" fillId="7" borderId="10" xfId="57" applyFont="1" applyFill="1" applyBorder="1">
      <alignment/>
      <protection/>
    </xf>
    <xf numFmtId="0" fontId="16" fillId="7" borderId="10" xfId="57" applyFont="1" applyFill="1" applyBorder="1" applyAlignment="1">
      <alignment horizontal="center"/>
      <protection/>
    </xf>
    <xf numFmtId="2" fontId="16" fillId="7" borderId="10" xfId="57" applyNumberFormat="1" applyFont="1" applyFill="1" applyBorder="1">
      <alignment/>
      <protection/>
    </xf>
    <xf numFmtId="176" fontId="16" fillId="7" borderId="10" xfId="57" applyNumberFormat="1" applyFont="1" applyFill="1" applyBorder="1">
      <alignment/>
      <protection/>
    </xf>
    <xf numFmtId="0" fontId="17" fillId="0" borderId="0" xfId="57" applyFont="1" applyAlignment="1">
      <alignment horizontal="center"/>
      <protection/>
    </xf>
    <xf numFmtId="176" fontId="16" fillId="0" borderId="0" xfId="57" applyNumberFormat="1" applyFont="1">
      <alignment/>
      <protection/>
    </xf>
    <xf numFmtId="176" fontId="17" fillId="0" borderId="0" xfId="57" applyNumberFormat="1" applyFont="1">
      <alignment/>
      <protection/>
    </xf>
    <xf numFmtId="0" fontId="10" fillId="0" borderId="0" xfId="57" applyFont="1" applyAlignment="1">
      <alignment horizontal="center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7" fillId="0" borderId="0" xfId="58" applyFont="1" applyAlignment="1">
      <alignment/>
      <protection/>
    </xf>
    <xf numFmtId="0" fontId="8" fillId="0" borderId="0" xfId="58" applyFont="1">
      <alignment/>
      <protection/>
    </xf>
    <xf numFmtId="0" fontId="10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10" fillId="0" borderId="0" xfId="58" applyFont="1" applyAlignment="1">
      <alignment horizontal="center"/>
      <protection/>
    </xf>
    <xf numFmtId="0" fontId="30" fillId="0" borderId="0" xfId="58" applyFont="1">
      <alignment/>
      <protection/>
    </xf>
    <xf numFmtId="0" fontId="31" fillId="0" borderId="0" xfId="58" applyFont="1" applyAlignment="1">
      <alignment horizontal="center"/>
      <protection/>
    </xf>
    <xf numFmtId="0" fontId="24" fillId="0" borderId="0" xfId="58" applyFont="1" applyFill="1" applyAlignment="1">
      <alignment horizontal="center" vertical="center" wrapText="1"/>
      <protection/>
    </xf>
    <xf numFmtId="0" fontId="36" fillId="0" borderId="0" xfId="58" applyFont="1" applyFill="1" applyAlignment="1">
      <alignment horizontal="center" vertical="center" wrapText="1"/>
      <protection/>
    </xf>
    <xf numFmtId="0" fontId="37" fillId="0" borderId="10" xfId="58" applyFont="1" applyFill="1" applyBorder="1" applyAlignment="1">
      <alignment horizontal="center" vertical="center" wrapText="1"/>
      <protection/>
    </xf>
    <xf numFmtId="0" fontId="37" fillId="0" borderId="11" xfId="58" applyFont="1" applyFill="1" applyBorder="1" applyAlignment="1">
      <alignment horizontal="center" vertical="center" wrapText="1"/>
      <protection/>
    </xf>
    <xf numFmtId="0" fontId="38" fillId="0" borderId="10" xfId="58" applyFont="1" applyFill="1" applyBorder="1" applyAlignment="1">
      <alignment horizontal="center"/>
      <protection/>
    </xf>
    <xf numFmtId="0" fontId="38" fillId="0" borderId="0" xfId="58" applyFont="1">
      <alignment/>
      <protection/>
    </xf>
    <xf numFmtId="0" fontId="39" fillId="0" borderId="0" xfId="58" applyFont="1" applyFill="1" applyAlignment="1">
      <alignment horizontal="center"/>
      <protection/>
    </xf>
    <xf numFmtId="0" fontId="41" fillId="0" borderId="10" xfId="58" applyFont="1" applyFill="1" applyBorder="1">
      <alignment/>
      <protection/>
    </xf>
    <xf numFmtId="0" fontId="41" fillId="0" borderId="12" xfId="58" applyFont="1" applyFill="1" applyBorder="1" applyAlignment="1">
      <alignment horizontal="center" wrapText="1"/>
      <protection/>
    </xf>
    <xf numFmtId="0" fontId="41" fillId="0" borderId="10" xfId="58" applyFont="1" applyBorder="1">
      <alignment/>
      <protection/>
    </xf>
    <xf numFmtId="179" fontId="41" fillId="0" borderId="10" xfId="58" applyNumberFormat="1" applyFont="1" applyBorder="1">
      <alignment/>
      <protection/>
    </xf>
    <xf numFmtId="1" fontId="41" fillId="0" borderId="10" xfId="58" applyNumberFormat="1" applyFont="1" applyBorder="1">
      <alignment/>
      <protection/>
    </xf>
    <xf numFmtId="178" fontId="40" fillId="0" borderId="0" xfId="58" applyNumberFormat="1" applyFont="1">
      <alignment/>
      <protection/>
    </xf>
    <xf numFmtId="0" fontId="42" fillId="0" borderId="0" xfId="58" applyFont="1">
      <alignment/>
      <protection/>
    </xf>
    <xf numFmtId="0" fontId="10" fillId="0" borderId="0" xfId="58" applyFont="1" applyFill="1" applyBorder="1">
      <alignment/>
      <protection/>
    </xf>
    <xf numFmtId="0" fontId="8" fillId="0" borderId="0" xfId="58" applyFont="1" applyFill="1" applyBorder="1" applyAlignment="1">
      <alignment horizontal="center" wrapText="1"/>
      <protection/>
    </xf>
    <xf numFmtId="1" fontId="10" fillId="0" borderId="0" xfId="58" applyNumberFormat="1" applyFont="1">
      <alignment/>
      <protection/>
    </xf>
    <xf numFmtId="0" fontId="10" fillId="0" borderId="0" xfId="58" applyFont="1" applyBorder="1">
      <alignment/>
      <protection/>
    </xf>
    <xf numFmtId="0" fontId="8" fillId="0" borderId="0" xfId="58" applyFont="1" applyBorder="1">
      <alignment/>
      <protection/>
    </xf>
    <xf numFmtId="0" fontId="43" fillId="0" borderId="0" xfId="58" applyFont="1" applyBorder="1">
      <alignment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176" fontId="45" fillId="0" borderId="10" xfId="57" applyNumberFormat="1" applyFont="1" applyBorder="1" applyAlignment="1">
      <alignment horizontal="right" wrapText="1"/>
      <protection/>
    </xf>
    <xf numFmtId="0" fontId="6" fillId="0" borderId="0" xfId="59">
      <alignment/>
      <protection/>
    </xf>
    <xf numFmtId="0" fontId="51" fillId="0" borderId="0" xfId="59" applyFont="1">
      <alignment/>
      <protection/>
    </xf>
    <xf numFmtId="0" fontId="52" fillId="0" borderId="0" xfId="59" applyFont="1" applyAlignment="1">
      <alignment vertical="center"/>
      <protection/>
    </xf>
    <xf numFmtId="0" fontId="52" fillId="0" borderId="0" xfId="59" applyFont="1" applyAlignment="1">
      <alignment horizontal="right" vertical="center"/>
      <protection/>
    </xf>
    <xf numFmtId="0" fontId="52" fillId="0" borderId="0" xfId="59" applyFont="1" applyAlignment="1">
      <alignment horizontal="left" vertical="center"/>
      <protection/>
    </xf>
    <xf numFmtId="0" fontId="6" fillId="0" borderId="0" xfId="59" applyFont="1" applyAlignment="1">
      <alignment horizontal="center"/>
      <protection/>
    </xf>
    <xf numFmtId="0" fontId="6" fillId="0" borderId="0" xfId="59" applyFont="1">
      <alignment/>
      <protection/>
    </xf>
    <xf numFmtId="0" fontId="53" fillId="0" borderId="0" xfId="59" applyFont="1">
      <alignment/>
      <protection/>
    </xf>
    <xf numFmtId="0" fontId="43" fillId="0" borderId="0" xfId="59" applyFont="1" applyAlignment="1">
      <alignment horizontal="left" vertical="center"/>
      <protection/>
    </xf>
    <xf numFmtId="0" fontId="43" fillId="0" borderId="0" xfId="59" applyFont="1" applyAlignment="1">
      <alignment vertical="center"/>
      <protection/>
    </xf>
    <xf numFmtId="0" fontId="54" fillId="0" borderId="10" xfId="59" applyFont="1" applyBorder="1" applyAlignment="1">
      <alignment horizontal="center" vertical="center"/>
      <protection/>
    </xf>
    <xf numFmtId="0" fontId="54" fillId="0" borderId="10" xfId="59" applyFont="1" applyBorder="1" applyAlignment="1">
      <alignment vertical="center"/>
      <protection/>
    </xf>
    <xf numFmtId="0" fontId="33" fillId="0" borderId="0" xfId="59" applyFont="1" applyAlignment="1">
      <alignment vertical="center"/>
      <protection/>
    </xf>
    <xf numFmtId="0" fontId="49" fillId="0" borderId="0" xfId="59" applyFont="1" applyAlignment="1">
      <alignment horizontal="right" vertical="center"/>
      <protection/>
    </xf>
    <xf numFmtId="0" fontId="53" fillId="0" borderId="0" xfId="59" applyFont="1" applyAlignment="1">
      <alignment wrapText="1"/>
      <protection/>
    </xf>
    <xf numFmtId="0" fontId="33" fillId="0" borderId="0" xfId="59" applyFont="1" applyAlignment="1">
      <alignment horizontal="center" vertical="center" wrapText="1"/>
      <protection/>
    </xf>
    <xf numFmtId="0" fontId="41" fillId="0" borderId="0" xfId="59" applyFont="1" applyAlignment="1">
      <alignment vertical="center" wrapText="1"/>
      <protection/>
    </xf>
    <xf numFmtId="0" fontId="51" fillId="0" borderId="0" xfId="59" applyFont="1" applyAlignment="1">
      <alignment wrapText="1"/>
      <protection/>
    </xf>
    <xf numFmtId="0" fontId="6" fillId="0" borderId="0" xfId="59" applyAlignment="1">
      <alignment wrapText="1"/>
      <protection/>
    </xf>
    <xf numFmtId="0" fontId="43" fillId="0" borderId="0" xfId="59" applyFont="1" applyAlignment="1">
      <alignment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3" fillId="0" borderId="0" xfId="59" applyFont="1" applyAlignment="1">
      <alignment vertical="center" wrapText="1"/>
      <protection/>
    </xf>
    <xf numFmtId="0" fontId="53" fillId="0" borderId="0" xfId="59" applyFont="1" applyAlignment="1">
      <alignment horizontal="center" wrapText="1"/>
      <protection/>
    </xf>
    <xf numFmtId="0" fontId="41" fillId="0" borderId="0" xfId="59" applyFont="1" applyAlignment="1">
      <alignment horizontal="right" vertical="center"/>
      <protection/>
    </xf>
    <xf numFmtId="0" fontId="54" fillId="0" borderId="10" xfId="59" applyFont="1" applyBorder="1" applyAlignment="1">
      <alignment horizontal="center" vertical="center" wrapText="1"/>
      <protection/>
    </xf>
    <xf numFmtId="0" fontId="33" fillId="0" borderId="10" xfId="59" applyFont="1" applyBorder="1" applyAlignment="1">
      <alignment horizontal="right" vertical="center" wrapText="1"/>
      <protection/>
    </xf>
    <xf numFmtId="0" fontId="33" fillId="24" borderId="10" xfId="59" applyFont="1" applyFill="1" applyBorder="1" applyAlignment="1">
      <alignment horizontal="right" vertical="center" wrapText="1"/>
      <protection/>
    </xf>
    <xf numFmtId="0" fontId="33" fillId="4" borderId="10" xfId="59" applyFont="1" applyFill="1" applyBorder="1" applyAlignment="1">
      <alignment horizontal="right"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6" fillId="0" borderId="0" xfId="59" applyFont="1">
      <alignment/>
      <protection/>
    </xf>
    <xf numFmtId="0" fontId="58" fillId="4" borderId="10" xfId="59" applyFont="1" applyFill="1" applyBorder="1" applyAlignment="1">
      <alignment horizontal="center" vertical="center" wrapText="1"/>
      <protection/>
    </xf>
    <xf numFmtId="0" fontId="58" fillId="25" borderId="10" xfId="59" applyFont="1" applyFill="1" applyBorder="1" applyAlignment="1">
      <alignment horizontal="center" vertical="center" wrapText="1"/>
      <protection/>
    </xf>
    <xf numFmtId="0" fontId="58" fillId="24" borderId="10" xfId="59" applyFont="1" applyFill="1" applyBorder="1" applyAlignment="1">
      <alignment horizontal="center" vertical="center" wrapText="1"/>
      <protection/>
    </xf>
    <xf numFmtId="0" fontId="59" fillId="0" borderId="10" xfId="59" applyFont="1" applyBorder="1" applyAlignment="1">
      <alignment horizontal="center" vertical="center"/>
      <protection/>
    </xf>
    <xf numFmtId="0" fontId="59" fillId="0" borderId="10" xfId="59" applyFont="1" applyBorder="1" applyAlignment="1">
      <alignment horizontal="center" vertical="center" wrapText="1"/>
      <protection/>
    </xf>
    <xf numFmtId="0" fontId="59" fillId="0" borderId="0" xfId="59" applyFont="1">
      <alignment/>
      <protection/>
    </xf>
    <xf numFmtId="0" fontId="57" fillId="0" borderId="0" xfId="59" applyFont="1">
      <alignment/>
      <protection/>
    </xf>
    <xf numFmtId="0" fontId="60" fillId="0" borderId="0" xfId="59" applyFont="1">
      <alignment/>
      <protection/>
    </xf>
    <xf numFmtId="0" fontId="58" fillId="7" borderId="10" xfId="59" applyFont="1" applyFill="1" applyBorder="1" applyAlignment="1">
      <alignment horizontal="center" vertical="center" wrapText="1"/>
      <protection/>
    </xf>
    <xf numFmtId="0" fontId="59" fillId="7" borderId="10" xfId="59" applyFont="1" applyFill="1" applyBorder="1" applyAlignment="1">
      <alignment horizontal="center" vertical="center"/>
      <protection/>
    </xf>
    <xf numFmtId="0" fontId="33" fillId="7" borderId="10" xfId="59" applyFont="1" applyFill="1" applyBorder="1" applyAlignment="1">
      <alignment horizontal="right" vertical="center"/>
      <protection/>
    </xf>
    <xf numFmtId="0" fontId="59" fillId="24" borderId="10" xfId="59" applyFont="1" applyFill="1" applyBorder="1" applyAlignment="1">
      <alignment horizontal="center" vertical="center"/>
      <protection/>
    </xf>
    <xf numFmtId="0" fontId="53" fillId="0" borderId="13" xfId="59" applyFont="1" applyBorder="1" applyAlignment="1">
      <alignment vertical="center" wrapText="1"/>
      <protection/>
    </xf>
    <xf numFmtId="0" fontId="61" fillId="0" borderId="10" xfId="57" applyFont="1" applyFill="1" applyBorder="1" applyAlignment="1">
      <alignment horizontal="center" vertical="center" wrapText="1"/>
      <protection/>
    </xf>
    <xf numFmtId="0" fontId="19" fillId="26" borderId="10" xfId="57" applyFont="1" applyFill="1" applyBorder="1" applyAlignment="1">
      <alignment horizontal="center" vertical="center" wrapText="1"/>
      <protection/>
    </xf>
    <xf numFmtId="0" fontId="61" fillId="26" borderId="10" xfId="57" applyFont="1" applyFill="1" applyBorder="1" applyAlignment="1">
      <alignment horizontal="center" vertical="center" wrapText="1"/>
      <protection/>
    </xf>
    <xf numFmtId="0" fontId="63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178" fontId="5" fillId="0" borderId="10" xfId="0" applyNumberFormat="1" applyFont="1" applyFill="1" applyBorder="1" applyAlignment="1">
      <alignment wrapText="1"/>
    </xf>
    <xf numFmtId="1" fontId="5" fillId="0" borderId="1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76" fontId="25" fillId="0" borderId="0" xfId="57" applyNumberFormat="1" applyFont="1">
      <alignment/>
      <protection/>
    </xf>
    <xf numFmtId="10" fontId="17" fillId="0" borderId="0" xfId="63" applyNumberFormat="1" applyFont="1" applyAlignment="1">
      <alignment/>
    </xf>
    <xf numFmtId="0" fontId="19" fillId="26" borderId="10" xfId="57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70" fillId="0" borderId="0" xfId="57" applyFont="1" applyAlignment="1">
      <alignment horizontal="center"/>
      <protection/>
    </xf>
    <xf numFmtId="0" fontId="54" fillId="0" borderId="10" xfId="57" applyFont="1" applyFill="1" applyBorder="1" applyAlignment="1">
      <alignment horizontal="center" vertical="center" wrapText="1"/>
      <protection/>
    </xf>
    <xf numFmtId="0" fontId="73" fillId="0" borderId="10" xfId="57" applyFont="1" applyFill="1" applyBorder="1" applyAlignment="1">
      <alignment horizontal="center" vertical="center" wrapText="1"/>
      <protection/>
    </xf>
    <xf numFmtId="0" fontId="74" fillId="0" borderId="10" xfId="58" applyFont="1" applyFill="1" applyBorder="1">
      <alignment/>
      <protection/>
    </xf>
    <xf numFmtId="0" fontId="74" fillId="0" borderId="10" xfId="58" applyFont="1" applyFill="1" applyBorder="1" applyAlignment="1">
      <alignment horizontal="center" wrapText="1"/>
      <protection/>
    </xf>
    <xf numFmtId="1" fontId="68" fillId="0" borderId="10" xfId="0" applyNumberFormat="1" applyFont="1" applyBorder="1" applyAlignment="1">
      <alignment/>
    </xf>
    <xf numFmtId="0" fontId="6" fillId="0" borderId="0" xfId="59" applyFont="1" applyAlignment="1">
      <alignment/>
      <protection/>
    </xf>
    <xf numFmtId="0" fontId="91" fillId="0" borderId="10" xfId="58" applyFont="1" applyBorder="1" applyAlignment="1">
      <alignment horizontal="center" vertical="center"/>
      <protection/>
    </xf>
    <xf numFmtId="0" fontId="91" fillId="0" borderId="12" xfId="58" applyFont="1" applyBorder="1" applyAlignment="1">
      <alignment horizontal="left" vertical="center"/>
      <protection/>
    </xf>
    <xf numFmtId="0" fontId="91" fillId="0" borderId="10" xfId="58" applyFont="1" applyFill="1" applyBorder="1" applyAlignment="1">
      <alignment horizontal="center" vertical="center"/>
      <protection/>
    </xf>
    <xf numFmtId="0" fontId="91" fillId="0" borderId="12" xfId="58" applyFont="1" applyFill="1" applyBorder="1" applyAlignment="1">
      <alignment horizontal="left" vertical="center"/>
      <protection/>
    </xf>
    <xf numFmtId="0" fontId="53" fillId="7" borderId="10" xfId="59" applyFont="1" applyFill="1" applyBorder="1" applyAlignment="1">
      <alignment horizontal="right" vertical="center"/>
      <protection/>
    </xf>
    <xf numFmtId="0" fontId="53" fillId="0" borderId="10" xfId="59" applyFont="1" applyBorder="1" applyAlignment="1">
      <alignment horizontal="right" vertical="center"/>
      <protection/>
    </xf>
    <xf numFmtId="0" fontId="53" fillId="27" borderId="10" xfId="59" applyFont="1" applyFill="1" applyBorder="1" applyAlignment="1">
      <alignment horizontal="right"/>
      <protection/>
    </xf>
    <xf numFmtId="0" fontId="53" fillId="0" borderId="10" xfId="59" applyFont="1" applyBorder="1" applyAlignment="1">
      <alignment horizontal="right"/>
      <protection/>
    </xf>
    <xf numFmtId="0" fontId="53" fillId="4" borderId="10" xfId="59" applyFont="1" applyFill="1" applyBorder="1" applyAlignment="1">
      <alignment horizontal="right" vertical="center" wrapText="1"/>
      <protection/>
    </xf>
    <xf numFmtId="0" fontId="53" fillId="0" borderId="10" xfId="59" applyFont="1" applyBorder="1" applyAlignment="1">
      <alignment horizontal="right" vertical="center" wrapText="1"/>
      <protection/>
    </xf>
    <xf numFmtId="0" fontId="53" fillId="24" borderId="10" xfId="59" applyFont="1" applyFill="1" applyBorder="1" applyAlignment="1">
      <alignment horizontal="right" vertical="center" wrapText="1"/>
      <protection/>
    </xf>
    <xf numFmtId="0" fontId="53" fillId="0" borderId="10" xfId="59" applyFont="1" applyBorder="1" applyAlignment="1">
      <alignment horizontal="right" wrapText="1"/>
      <protection/>
    </xf>
    <xf numFmtId="0" fontId="33" fillId="0" borderId="10" xfId="59" applyFont="1" applyBorder="1" applyAlignment="1">
      <alignment horizontal="right" wrapText="1"/>
      <protection/>
    </xf>
    <xf numFmtId="0" fontId="53" fillId="24" borderId="10" xfId="59" applyFont="1" applyFill="1" applyBorder="1" applyAlignment="1">
      <alignment horizontal="right" wrapText="1"/>
      <protection/>
    </xf>
    <xf numFmtId="9" fontId="92" fillId="0" borderId="0" xfId="63" applyFont="1" applyAlignment="1">
      <alignment/>
    </xf>
    <xf numFmtId="176" fontId="5" fillId="0" borderId="10" xfId="0" applyNumberFormat="1" applyFont="1" applyFill="1" applyBorder="1" applyAlignment="1">
      <alignment wrapText="1"/>
    </xf>
    <xf numFmtId="1" fontId="94" fillId="11" borderId="10" xfId="0" applyNumberFormat="1" applyFont="1" applyFill="1" applyBorder="1" applyAlignment="1">
      <alignment wrapText="1"/>
    </xf>
    <xf numFmtId="9" fontId="93" fillId="0" borderId="10" xfId="63" applyFont="1" applyFill="1" applyBorder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91" fillId="0" borderId="10" xfId="58" applyFont="1" applyBorder="1" applyAlignment="1">
      <alignment horizontal="right" vertical="center"/>
      <protection/>
    </xf>
    <xf numFmtId="0" fontId="91" fillId="0" borderId="10" xfId="58" applyFont="1" applyBorder="1" applyAlignment="1">
      <alignment horizontal="left" vertical="center"/>
      <protection/>
    </xf>
    <xf numFmtId="1" fontId="41" fillId="0" borderId="10" xfId="57" applyNumberFormat="1" applyFont="1" applyBorder="1" applyAlignment="1">
      <alignment vertical="center"/>
      <protection/>
    </xf>
    <xf numFmtId="0" fontId="97" fillId="0" borderId="0" xfId="0" applyFont="1" applyAlignment="1">
      <alignment/>
    </xf>
    <xf numFmtId="0" fontId="98" fillId="0" borderId="10" xfId="0" applyFont="1" applyFill="1" applyBorder="1" applyAlignment="1">
      <alignment horizontal="center" vertical="center"/>
    </xf>
    <xf numFmtId="0" fontId="98" fillId="0" borderId="10" xfId="0" applyFont="1" applyFill="1" applyBorder="1" applyAlignment="1">
      <alignment horizontal="left" vertical="center"/>
    </xf>
    <xf numFmtId="0" fontId="99" fillId="0" borderId="10" xfId="0" applyFont="1" applyFill="1" applyBorder="1" applyAlignment="1">
      <alignment horizontal="right" vertical="center"/>
    </xf>
    <xf numFmtId="0" fontId="99" fillId="0" borderId="10" xfId="0" applyFont="1" applyFill="1" applyBorder="1" applyAlignment="1">
      <alignment horizontal="right" wrapText="1"/>
    </xf>
    <xf numFmtId="0" fontId="98" fillId="0" borderId="10" xfId="0" applyFont="1" applyFill="1" applyBorder="1" applyAlignment="1">
      <alignment wrapText="1"/>
    </xf>
    <xf numFmtId="0" fontId="99" fillId="22" borderId="10" xfId="0" applyFont="1" applyFill="1" applyBorder="1" applyAlignment="1">
      <alignment wrapText="1"/>
    </xf>
    <xf numFmtId="0" fontId="99" fillId="0" borderId="10" xfId="0" applyFont="1" applyFill="1" applyBorder="1" applyAlignment="1">
      <alignment wrapText="1"/>
    </xf>
    <xf numFmtId="1" fontId="99" fillId="0" borderId="10" xfId="0" applyNumberFormat="1" applyFont="1" applyFill="1" applyBorder="1" applyAlignment="1">
      <alignment wrapText="1"/>
    </xf>
    <xf numFmtId="176" fontId="99" fillId="0" borderId="10" xfId="0" applyNumberFormat="1" applyFont="1" applyFill="1" applyBorder="1" applyAlignment="1">
      <alignment horizontal="right" wrapText="1"/>
    </xf>
    <xf numFmtId="176" fontId="98" fillId="0" borderId="10" xfId="0" applyNumberFormat="1" applyFont="1" applyFill="1" applyBorder="1" applyAlignment="1">
      <alignment horizontal="right" wrapText="1"/>
    </xf>
    <xf numFmtId="176" fontId="99" fillId="0" borderId="10" xfId="0" applyNumberFormat="1" applyFont="1" applyFill="1" applyBorder="1" applyAlignment="1">
      <alignment wrapText="1"/>
    </xf>
    <xf numFmtId="0" fontId="93" fillId="0" borderId="0" xfId="0" applyFont="1" applyFill="1" applyAlignment="1">
      <alignment wrapText="1"/>
    </xf>
    <xf numFmtId="0" fontId="100" fillId="0" borderId="10" xfId="57" applyFont="1" applyFill="1" applyBorder="1" applyAlignment="1">
      <alignment horizontal="center" vertical="center"/>
      <protection/>
    </xf>
    <xf numFmtId="0" fontId="100" fillId="0" borderId="10" xfId="57" applyFont="1" applyFill="1" applyBorder="1" applyAlignment="1">
      <alignment horizontal="left" vertical="center"/>
      <protection/>
    </xf>
    <xf numFmtId="0" fontId="92" fillId="0" borderId="10" xfId="57" applyFont="1" applyFill="1" applyBorder="1" applyAlignment="1">
      <alignment horizontal="right" wrapText="1"/>
      <protection/>
    </xf>
    <xf numFmtId="2" fontId="92" fillId="0" borderId="10" xfId="57" applyNumberFormat="1" applyFont="1" applyFill="1" applyBorder="1" applyAlignment="1">
      <alignment horizontal="right" wrapText="1"/>
      <protection/>
    </xf>
    <xf numFmtId="0" fontId="92" fillId="26" borderId="10" xfId="57" applyFont="1" applyFill="1" applyBorder="1" applyAlignment="1">
      <alignment horizontal="right" wrapText="1"/>
      <protection/>
    </xf>
    <xf numFmtId="2" fontId="92" fillId="26" borderId="10" xfId="57" applyNumberFormat="1" applyFont="1" applyFill="1" applyBorder="1" applyAlignment="1">
      <alignment horizontal="right" wrapText="1"/>
      <protection/>
    </xf>
    <xf numFmtId="176" fontId="92" fillId="0" borderId="10" xfId="57" applyNumberFormat="1" applyFont="1" applyFill="1" applyBorder="1" applyAlignment="1">
      <alignment horizontal="right" wrapText="1"/>
      <protection/>
    </xf>
    <xf numFmtId="176" fontId="92" fillId="0" borderId="10" xfId="57" applyNumberFormat="1" applyFont="1" applyBorder="1" applyAlignment="1">
      <alignment horizontal="right" wrapText="1"/>
      <protection/>
    </xf>
    <xf numFmtId="0" fontId="92" fillId="0" borderId="10" xfId="57" applyFont="1" applyBorder="1">
      <alignment/>
      <protection/>
    </xf>
    <xf numFmtId="10" fontId="92" fillId="0" borderId="0" xfId="63" applyNumberFormat="1" applyFont="1" applyAlignment="1">
      <alignment/>
    </xf>
    <xf numFmtId="0" fontId="92" fillId="0" borderId="0" xfId="57" applyFont="1">
      <alignment/>
      <protection/>
    </xf>
    <xf numFmtId="176" fontId="92" fillId="0" borderId="0" xfId="57" applyNumberFormat="1" applyFont="1">
      <alignment/>
      <protection/>
    </xf>
    <xf numFmtId="0" fontId="101" fillId="0" borderId="10" xfId="58" applyFont="1" applyBorder="1" applyAlignment="1">
      <alignment horizontal="center" vertical="center"/>
      <protection/>
    </xf>
    <xf numFmtId="0" fontId="101" fillId="0" borderId="12" xfId="58" applyFont="1" applyBorder="1" applyAlignment="1">
      <alignment horizontal="left" vertical="center"/>
      <protection/>
    </xf>
    <xf numFmtId="0" fontId="102" fillId="0" borderId="10" xfId="58" applyFont="1" applyBorder="1">
      <alignment/>
      <protection/>
    </xf>
    <xf numFmtId="1" fontId="102" fillId="0" borderId="10" xfId="58" applyNumberFormat="1" applyFont="1" applyBorder="1">
      <alignment/>
      <protection/>
    </xf>
    <xf numFmtId="1" fontId="101" fillId="0" borderId="10" xfId="58" applyNumberFormat="1" applyFont="1" applyBorder="1">
      <alignment/>
      <protection/>
    </xf>
    <xf numFmtId="178" fontId="101" fillId="0" borderId="10" xfId="58" applyNumberFormat="1" applyFont="1" applyBorder="1">
      <alignment/>
      <protection/>
    </xf>
    <xf numFmtId="178" fontId="103" fillId="0" borderId="0" xfId="58" applyNumberFormat="1" applyFont="1">
      <alignment/>
      <protection/>
    </xf>
    <xf numFmtId="0" fontId="103" fillId="0" borderId="0" xfId="58" applyFont="1">
      <alignment/>
      <protection/>
    </xf>
    <xf numFmtId="0" fontId="101" fillId="0" borderId="10" xfId="58" applyFont="1" applyBorder="1" applyAlignment="1">
      <alignment horizontal="right" vertical="center"/>
      <protection/>
    </xf>
    <xf numFmtId="0" fontId="101" fillId="0" borderId="10" xfId="58" applyFont="1" applyBorder="1" applyAlignment="1">
      <alignment horizontal="left" vertical="center"/>
      <protection/>
    </xf>
    <xf numFmtId="1" fontId="104" fillId="0" borderId="10" xfId="57" applyNumberFormat="1" applyFont="1" applyFill="1" applyBorder="1" applyAlignment="1">
      <alignment vertical="center"/>
      <protection/>
    </xf>
    <xf numFmtId="0" fontId="105" fillId="0" borderId="0" xfId="0" applyFont="1" applyAlignment="1">
      <alignment/>
    </xf>
    <xf numFmtId="0" fontId="106" fillId="7" borderId="10" xfId="59" applyFont="1" applyFill="1" applyBorder="1" applyAlignment="1">
      <alignment horizontal="right" vertical="center"/>
      <protection/>
    </xf>
    <xf numFmtId="0" fontId="106" fillId="0" borderId="10" xfId="59" applyFont="1" applyBorder="1" applyAlignment="1">
      <alignment horizontal="right" vertical="center"/>
      <protection/>
    </xf>
    <xf numFmtId="0" fontId="106" fillId="27" borderId="10" xfId="59" applyFont="1" applyFill="1" applyBorder="1" applyAlignment="1">
      <alignment horizontal="right"/>
      <protection/>
    </xf>
    <xf numFmtId="0" fontId="106" fillId="0" borderId="0" xfId="59" applyFont="1">
      <alignment/>
      <protection/>
    </xf>
    <xf numFmtId="0" fontId="106" fillId="4" borderId="10" xfId="59" applyFont="1" applyFill="1" applyBorder="1" applyAlignment="1">
      <alignment horizontal="right" vertical="center" wrapText="1"/>
      <protection/>
    </xf>
    <xf numFmtId="0" fontId="106" fillId="0" borderId="10" xfId="59" applyFont="1" applyBorder="1" applyAlignment="1">
      <alignment horizontal="right" vertical="center" wrapText="1"/>
      <protection/>
    </xf>
    <xf numFmtId="0" fontId="106" fillId="24" borderId="10" xfId="59" applyFont="1" applyFill="1" applyBorder="1" applyAlignment="1">
      <alignment horizontal="right" vertical="center" wrapText="1"/>
      <protection/>
    </xf>
    <xf numFmtId="0" fontId="106" fillId="0" borderId="10" xfId="59" applyFont="1" applyBorder="1" applyAlignment="1">
      <alignment horizontal="right" wrapText="1"/>
      <protection/>
    </xf>
    <xf numFmtId="0" fontId="100" fillId="0" borderId="10" xfId="57" applyFont="1" applyBorder="1" applyAlignment="1">
      <alignment horizontal="center" vertical="center"/>
      <protection/>
    </xf>
    <xf numFmtId="0" fontId="100" fillId="0" borderId="10" xfId="57" applyFont="1" applyBorder="1" applyAlignment="1">
      <alignment horizontal="left" vertical="center"/>
      <protection/>
    </xf>
    <xf numFmtId="0" fontId="92" fillId="0" borderId="10" xfId="57" applyFont="1" applyBorder="1" applyAlignment="1">
      <alignment horizontal="right" wrapText="1"/>
      <protection/>
    </xf>
    <xf numFmtId="2" fontId="92" fillId="0" borderId="10" xfId="57" applyNumberFormat="1" applyFont="1" applyBorder="1" applyAlignment="1">
      <alignment horizontal="right" wrapText="1"/>
      <protection/>
    </xf>
    <xf numFmtId="2" fontId="101" fillId="0" borderId="10" xfId="58" applyNumberFormat="1" applyFont="1" applyBorder="1">
      <alignment/>
      <protection/>
    </xf>
    <xf numFmtId="1" fontId="104" fillId="0" borderId="10" xfId="57" applyNumberFormat="1" applyFont="1" applyBorder="1" applyAlignment="1">
      <alignment vertical="center"/>
      <protection/>
    </xf>
    <xf numFmtId="1" fontId="104" fillId="0" borderId="10" xfId="0" applyNumberFormat="1" applyFont="1" applyBorder="1" applyAlignment="1">
      <alignment vertical="center"/>
    </xf>
    <xf numFmtId="178" fontId="102" fillId="0" borderId="10" xfId="58" applyNumberFormat="1" applyFont="1" applyBorder="1">
      <alignment/>
      <protection/>
    </xf>
    <xf numFmtId="2" fontId="102" fillId="0" borderId="10" xfId="58" applyNumberFormat="1" applyFont="1" applyBorder="1">
      <alignment/>
      <protection/>
    </xf>
    <xf numFmtId="179" fontId="102" fillId="0" borderId="10" xfId="58" applyNumberFormat="1" applyFont="1" applyBorder="1">
      <alignment/>
      <protection/>
    </xf>
    <xf numFmtId="176" fontId="107" fillId="0" borderId="10" xfId="60" applyNumberFormat="1" applyFont="1" applyFill="1" applyBorder="1" applyAlignment="1">
      <alignment horizontal="right" vertical="center" wrapText="1"/>
      <protection/>
    </xf>
    <xf numFmtId="0" fontId="102" fillId="0" borderId="10" xfId="58" applyFont="1" applyFill="1" applyBorder="1">
      <alignment/>
      <protection/>
    </xf>
    <xf numFmtId="0" fontId="108" fillId="0" borderId="10" xfId="0" applyFont="1" applyFill="1" applyBorder="1" applyAlignment="1">
      <alignment horizontal="center" vertical="center"/>
    </xf>
    <xf numFmtId="0" fontId="108" fillId="0" borderId="10" xfId="0" applyFont="1" applyFill="1" applyBorder="1" applyAlignment="1">
      <alignment horizontal="left" vertical="center"/>
    </xf>
    <xf numFmtId="0" fontId="109" fillId="0" borderId="10" xfId="0" applyFont="1" applyFill="1" applyBorder="1" applyAlignment="1">
      <alignment horizontal="right" vertical="center"/>
    </xf>
    <xf numFmtId="0" fontId="109" fillId="0" borderId="10" xfId="0" applyFont="1" applyFill="1" applyBorder="1" applyAlignment="1">
      <alignment horizontal="right" wrapText="1"/>
    </xf>
    <xf numFmtId="0" fontId="108" fillId="0" borderId="10" xfId="0" applyFont="1" applyFill="1" applyBorder="1" applyAlignment="1">
      <alignment wrapText="1"/>
    </xf>
    <xf numFmtId="0" fontId="109" fillId="22" borderId="10" xfId="0" applyFont="1" applyFill="1" applyBorder="1" applyAlignment="1">
      <alignment wrapText="1"/>
    </xf>
    <xf numFmtId="0" fontId="109" fillId="0" borderId="10" xfId="0" applyFont="1" applyFill="1" applyBorder="1" applyAlignment="1">
      <alignment wrapText="1"/>
    </xf>
    <xf numFmtId="1" fontId="109" fillId="0" borderId="10" xfId="0" applyNumberFormat="1" applyFont="1" applyFill="1" applyBorder="1" applyAlignment="1">
      <alignment wrapText="1"/>
    </xf>
    <xf numFmtId="176" fontId="109" fillId="0" borderId="10" xfId="0" applyNumberFormat="1" applyFont="1" applyFill="1" applyBorder="1" applyAlignment="1">
      <alignment horizontal="right" wrapText="1"/>
    </xf>
    <xf numFmtId="176" fontId="108" fillId="0" borderId="10" xfId="0" applyNumberFormat="1" applyFont="1" applyFill="1" applyBorder="1" applyAlignment="1">
      <alignment horizontal="right" wrapText="1"/>
    </xf>
    <xf numFmtId="176" fontId="109" fillId="0" borderId="10" xfId="0" applyNumberFormat="1" applyFont="1" applyFill="1" applyBorder="1" applyAlignment="1">
      <alignment wrapText="1"/>
    </xf>
    <xf numFmtId="1" fontId="110" fillId="11" borderId="10" xfId="0" applyNumberFormat="1" applyFont="1" applyFill="1" applyBorder="1" applyAlignment="1">
      <alignment wrapText="1"/>
    </xf>
    <xf numFmtId="9" fontId="111" fillId="0" borderId="10" xfId="63" applyFont="1" applyFill="1" applyBorder="1" applyAlignment="1">
      <alignment wrapText="1"/>
    </xf>
    <xf numFmtId="0" fontId="111" fillId="0" borderId="0" xfId="0" applyFont="1" applyFill="1" applyAlignment="1">
      <alignment wrapText="1"/>
    </xf>
    <xf numFmtId="0" fontId="112" fillId="0" borderId="10" xfId="58" applyFont="1" applyFill="1" applyBorder="1" applyAlignment="1">
      <alignment horizontal="center" vertical="center"/>
      <protection/>
    </xf>
    <xf numFmtId="0" fontId="112" fillId="0" borderId="12" xfId="58" applyFont="1" applyFill="1" applyBorder="1" applyAlignment="1">
      <alignment horizontal="left" vertical="center"/>
      <protection/>
    </xf>
    <xf numFmtId="0" fontId="113" fillId="0" borderId="10" xfId="58" applyFont="1" applyFill="1" applyBorder="1">
      <alignment/>
      <protection/>
    </xf>
    <xf numFmtId="1" fontId="113" fillId="0" borderId="10" xfId="58" applyNumberFormat="1" applyFont="1" applyFill="1" applyBorder="1">
      <alignment/>
      <protection/>
    </xf>
    <xf numFmtId="0" fontId="112" fillId="0" borderId="10" xfId="58" applyFont="1" applyFill="1" applyBorder="1">
      <alignment/>
      <protection/>
    </xf>
    <xf numFmtId="1" fontId="113" fillId="0" borderId="10" xfId="58" applyNumberFormat="1" applyFont="1" applyBorder="1">
      <alignment/>
      <protection/>
    </xf>
    <xf numFmtId="1" fontId="112" fillId="0" borderId="10" xfId="58" applyNumberFormat="1" applyFont="1" applyFill="1" applyBorder="1">
      <alignment/>
      <protection/>
    </xf>
    <xf numFmtId="178" fontId="112" fillId="0" borderId="10" xfId="58" applyNumberFormat="1" applyFont="1" applyFill="1" applyBorder="1">
      <alignment/>
      <protection/>
    </xf>
    <xf numFmtId="1" fontId="112" fillId="0" borderId="10" xfId="58" applyNumberFormat="1" applyFont="1" applyBorder="1">
      <alignment/>
      <protection/>
    </xf>
    <xf numFmtId="178" fontId="114" fillId="0" borderId="0" xfId="58" applyNumberFormat="1" applyFont="1">
      <alignment/>
      <protection/>
    </xf>
    <xf numFmtId="0" fontId="115" fillId="0" borderId="0" xfId="58" applyFont="1" applyFill="1">
      <alignment/>
      <protection/>
    </xf>
    <xf numFmtId="0" fontId="112" fillId="0" borderId="10" xfId="58" applyFont="1" applyFill="1" applyBorder="1" applyAlignment="1">
      <alignment horizontal="right" vertical="center"/>
      <protection/>
    </xf>
    <xf numFmtId="0" fontId="112" fillId="0" borderId="10" xfId="58" applyFont="1" applyFill="1" applyBorder="1" applyAlignment="1">
      <alignment horizontal="left" vertical="center"/>
      <protection/>
    </xf>
    <xf numFmtId="1" fontId="116" fillId="0" borderId="10" xfId="57" applyNumberFormat="1" applyFont="1" applyBorder="1" applyAlignment="1">
      <alignment vertical="center"/>
      <protection/>
    </xf>
    <xf numFmtId="0" fontId="90" fillId="0" borderId="0" xfId="0" applyFont="1" applyAlignment="1">
      <alignment/>
    </xf>
    <xf numFmtId="0" fontId="102" fillId="0" borderId="10" xfId="58" applyFont="1" applyBorder="1" applyAlignment="1">
      <alignment vertical="top" wrapText="1"/>
      <protection/>
    </xf>
    <xf numFmtId="0" fontId="102" fillId="0" borderId="10" xfId="58" applyFont="1" applyBorder="1" applyAlignment="1">
      <alignment horizontal="center" vertical="top" wrapText="1"/>
      <protection/>
    </xf>
    <xf numFmtId="176" fontId="117" fillId="0" borderId="10" xfId="57" applyNumberFormat="1" applyFont="1" applyBorder="1" applyAlignment="1">
      <alignment horizontal="right" wrapText="1"/>
      <protection/>
    </xf>
    <xf numFmtId="0" fontId="118" fillId="0" borderId="0" xfId="57" applyFont="1" applyAlignment="1">
      <alignment horizontal="right"/>
      <protection/>
    </xf>
    <xf numFmtId="0" fontId="23" fillId="26" borderId="14" xfId="57" applyFont="1" applyFill="1" applyBorder="1" applyAlignment="1">
      <alignment horizontal="center" vertical="center" wrapText="1"/>
      <protection/>
    </xf>
    <xf numFmtId="0" fontId="23" fillId="26" borderId="15" xfId="57" applyFont="1" applyFill="1" applyBorder="1" applyAlignment="1">
      <alignment horizontal="center" vertical="center" wrapText="1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16" xfId="57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95" fillId="11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57" applyFont="1" applyAlignment="1">
      <alignment horizontal="right"/>
      <protection/>
    </xf>
    <xf numFmtId="0" fontId="62" fillId="0" borderId="0" xfId="57" applyFont="1" applyAlignment="1">
      <alignment horizontal="center"/>
      <protection/>
    </xf>
    <xf numFmtId="0" fontId="13" fillId="0" borderId="0" xfId="5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4" fillId="0" borderId="19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0" fillId="26" borderId="10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22" fillId="0" borderId="10" xfId="57" applyFont="1" applyFill="1" applyBorder="1" applyAlignment="1">
      <alignment horizontal="center" vertical="center" wrapText="1"/>
      <protection/>
    </xf>
    <xf numFmtId="0" fontId="20" fillId="0" borderId="15" xfId="57" applyFont="1" applyFill="1" applyBorder="1" applyAlignment="1">
      <alignment horizontal="center" vertical="center" wrapText="1"/>
      <protection/>
    </xf>
    <xf numFmtId="0" fontId="11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178" fontId="22" fillId="0" borderId="0" xfId="57" applyNumberFormat="1" applyFont="1" applyAlignment="1">
      <alignment horizontal="center"/>
      <protection/>
    </xf>
    <xf numFmtId="0" fontId="22" fillId="0" borderId="0" xfId="57" applyFont="1" applyAlignment="1">
      <alignment horizontal="center"/>
      <protection/>
    </xf>
    <xf numFmtId="0" fontId="20" fillId="0" borderId="14" xfId="57" applyFont="1" applyFill="1" applyBorder="1" applyAlignment="1">
      <alignment horizontal="center" vertical="center" wrapText="1"/>
      <protection/>
    </xf>
    <xf numFmtId="0" fontId="20" fillId="0" borderId="12" xfId="57" applyFont="1" applyFill="1" applyBorder="1" applyAlignment="1">
      <alignment horizontal="center" vertical="center" wrapText="1"/>
      <protection/>
    </xf>
    <xf numFmtId="0" fontId="20" fillId="0" borderId="18" xfId="57" applyFont="1" applyFill="1" applyBorder="1" applyAlignment="1">
      <alignment horizontal="center" vertical="center" wrapText="1"/>
      <protection/>
    </xf>
    <xf numFmtId="0" fontId="96" fillId="0" borderId="19" xfId="58" applyFont="1" applyFill="1" applyBorder="1" applyAlignment="1">
      <alignment horizontal="center"/>
      <protection/>
    </xf>
    <xf numFmtId="0" fontId="96" fillId="0" borderId="0" xfId="58" applyFont="1" applyFill="1" applyBorder="1" applyAlignment="1">
      <alignment horizontal="center"/>
      <protection/>
    </xf>
    <xf numFmtId="0" fontId="28" fillId="0" borderId="0" xfId="58" applyFont="1" applyAlignment="1">
      <alignment horizontal="center"/>
      <protection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7" fillId="0" borderId="0" xfId="58" applyFont="1" applyAlignment="1">
      <alignment horizontal="center"/>
      <protection/>
    </xf>
    <xf numFmtId="0" fontId="32" fillId="0" borderId="12" xfId="58" applyFont="1" applyFill="1" applyBorder="1" applyAlignment="1">
      <alignment horizontal="center" vertical="center" wrapText="1"/>
      <protection/>
    </xf>
    <xf numFmtId="0" fontId="32" fillId="0" borderId="17" xfId="58" applyFont="1" applyFill="1" applyBorder="1" applyAlignment="1">
      <alignment horizontal="center" vertical="center" wrapText="1"/>
      <protection/>
    </xf>
    <xf numFmtId="0" fontId="32" fillId="0" borderId="10" xfId="58" applyFont="1" applyFill="1" applyBorder="1" applyAlignment="1">
      <alignment horizontal="center" vertical="center" wrapText="1"/>
      <protection/>
    </xf>
    <xf numFmtId="0" fontId="29" fillId="0" borderId="0" xfId="58" applyFont="1" applyAlignment="1">
      <alignment horizontal="center"/>
      <protection/>
    </xf>
    <xf numFmtId="0" fontId="35" fillId="0" borderId="10" xfId="58" applyFont="1" applyFill="1" applyBorder="1" applyAlignment="1">
      <alignment horizontal="center" vertical="center" wrapText="1"/>
      <protection/>
    </xf>
    <xf numFmtId="0" fontId="35" fillId="0" borderId="14" xfId="58" applyFont="1" applyFill="1" applyBorder="1" applyAlignment="1">
      <alignment horizontal="center" vertical="center" wrapText="1"/>
      <protection/>
    </xf>
    <xf numFmtId="0" fontId="35" fillId="0" borderId="15" xfId="58" applyFont="1" applyFill="1" applyBorder="1" applyAlignment="1">
      <alignment horizontal="center" vertical="center" wrapText="1"/>
      <protection/>
    </xf>
    <xf numFmtId="0" fontId="32" fillId="0" borderId="18" xfId="58" applyFont="1" applyFill="1" applyBorder="1" applyAlignment="1">
      <alignment horizontal="center" vertical="center" wrapText="1"/>
      <protection/>
    </xf>
    <xf numFmtId="0" fontId="32" fillId="0" borderId="14" xfId="58" applyFont="1" applyFill="1" applyBorder="1" applyAlignment="1">
      <alignment horizontal="center" vertical="center" wrapText="1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0" fontId="32" fillId="0" borderId="15" xfId="58" applyFont="1" applyFill="1" applyBorder="1" applyAlignment="1">
      <alignment horizontal="center" vertical="center" wrapText="1"/>
      <protection/>
    </xf>
    <xf numFmtId="0" fontId="33" fillId="0" borderId="20" xfId="58" applyFont="1" applyFill="1" applyBorder="1" applyAlignment="1">
      <alignment horizontal="center" vertical="center" wrapText="1"/>
      <protection/>
    </xf>
    <xf numFmtId="0" fontId="33" fillId="0" borderId="21" xfId="58" applyFont="1" applyFill="1" applyBorder="1" applyAlignment="1">
      <alignment horizontal="center" vertical="center" wrapText="1"/>
      <protection/>
    </xf>
    <xf numFmtId="0" fontId="33" fillId="0" borderId="11" xfId="58" applyFont="1" applyFill="1" applyBorder="1" applyAlignment="1">
      <alignment horizontal="center" vertical="center" wrapText="1"/>
      <protection/>
    </xf>
    <xf numFmtId="0" fontId="54" fillId="0" borderId="10" xfId="57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right"/>
    </xf>
    <xf numFmtId="0" fontId="70" fillId="0" borderId="0" xfId="57" applyFont="1" applyAlignment="1">
      <alignment horizontal="center"/>
      <protection/>
    </xf>
    <xf numFmtId="0" fontId="71" fillId="0" borderId="0" xfId="57" applyFont="1" applyAlignment="1">
      <alignment horizontal="center"/>
      <protection/>
    </xf>
    <xf numFmtId="0" fontId="72" fillId="0" borderId="0" xfId="57" applyFont="1" applyAlignment="1">
      <alignment horizontal="center"/>
      <protection/>
    </xf>
    <xf numFmtId="0" fontId="57" fillId="7" borderId="10" xfId="59" applyFont="1" applyFill="1" applyBorder="1" applyAlignment="1">
      <alignment horizontal="center" vertical="center" wrapText="1"/>
      <protection/>
    </xf>
    <xf numFmtId="0" fontId="57" fillId="0" borderId="10" xfId="59" applyFont="1" applyBorder="1" applyAlignment="1">
      <alignment horizontal="center" vertical="center" wrapText="1"/>
      <protection/>
    </xf>
    <xf numFmtId="0" fontId="6" fillId="0" borderId="0" xfId="59" applyFont="1" applyAlignment="1">
      <alignment horizontal="center"/>
      <protection/>
    </xf>
    <xf numFmtId="0" fontId="10" fillId="0" borderId="0" xfId="59" applyFont="1" applyAlignment="1">
      <alignment horizontal="center" vertical="center"/>
      <protection/>
    </xf>
    <xf numFmtId="0" fontId="50" fillId="0" borderId="0" xfId="59" applyFont="1" applyAlignment="1">
      <alignment horizontal="center" vertical="center"/>
      <protection/>
    </xf>
    <xf numFmtId="0" fontId="55" fillId="0" borderId="0" xfId="59" applyFont="1" applyAlignment="1">
      <alignment horizontal="center" vertical="center"/>
      <protection/>
    </xf>
    <xf numFmtId="0" fontId="57" fillId="24" borderId="10" xfId="59" applyFont="1" applyFill="1" applyBorder="1" applyAlignment="1">
      <alignment horizontal="center" vertical="center"/>
      <protection/>
    </xf>
    <xf numFmtId="0" fontId="57" fillId="24" borderId="10" xfId="59" applyFont="1" applyFill="1" applyBorder="1" applyAlignment="1">
      <alignment horizontal="center" vertical="center" wrapText="1"/>
      <protection/>
    </xf>
    <xf numFmtId="0" fontId="33" fillId="0" borderId="0" xfId="59" applyFont="1" applyAlignment="1">
      <alignment horizontal="center" vertical="center" wrapText="1"/>
      <protection/>
    </xf>
    <xf numFmtId="0" fontId="56" fillId="25" borderId="10" xfId="59" applyFont="1" applyFill="1" applyBorder="1" applyAlignment="1">
      <alignment horizontal="center" vertical="center" wrapText="1"/>
      <protection/>
    </xf>
    <xf numFmtId="0" fontId="57" fillId="24" borderId="12" xfId="59" applyFont="1" applyFill="1" applyBorder="1" applyAlignment="1">
      <alignment horizontal="center" vertical="center" wrapText="1"/>
      <protection/>
    </xf>
    <xf numFmtId="0" fontId="57" fillId="24" borderId="17" xfId="59" applyFont="1" applyFill="1" applyBorder="1" applyAlignment="1">
      <alignment horizontal="center" vertical="center" wrapText="1"/>
      <protection/>
    </xf>
    <xf numFmtId="0" fontId="56" fillId="24" borderId="10" xfId="59" applyFont="1" applyFill="1" applyBorder="1" applyAlignment="1">
      <alignment horizontal="center" vertical="center" wrapText="1"/>
      <protection/>
    </xf>
    <xf numFmtId="0" fontId="56" fillId="4" borderId="12" xfId="59" applyFont="1" applyFill="1" applyBorder="1" applyAlignment="1">
      <alignment horizontal="center" vertical="center" wrapText="1"/>
      <protection/>
    </xf>
    <xf numFmtId="0" fontId="56" fillId="4" borderId="18" xfId="59" applyFont="1" applyFill="1" applyBorder="1" applyAlignment="1">
      <alignment horizontal="center" vertical="center" wrapText="1"/>
      <protection/>
    </xf>
    <xf numFmtId="0" fontId="56" fillId="0" borderId="14" xfId="59" applyFont="1" applyBorder="1" applyAlignment="1">
      <alignment horizontal="center" vertical="center" wrapText="1"/>
      <protection/>
    </xf>
    <xf numFmtId="0" fontId="56" fillId="0" borderId="16" xfId="59" applyFont="1" applyBorder="1" applyAlignment="1">
      <alignment horizontal="center" vertical="center" wrapText="1"/>
      <protection/>
    </xf>
    <xf numFmtId="0" fontId="56" fillId="0" borderId="15" xfId="59" applyFont="1" applyBorder="1" applyAlignment="1">
      <alignment horizontal="center" vertical="center" wrapText="1"/>
      <protection/>
    </xf>
    <xf numFmtId="0" fontId="43" fillId="0" borderId="0" xfId="59" applyFont="1" applyAlignment="1">
      <alignment horizontal="right" vertical="center" wrapText="1"/>
      <protection/>
    </xf>
    <xf numFmtId="0" fontId="58" fillId="0" borderId="10" xfId="59" applyFont="1" applyBorder="1" applyAlignment="1">
      <alignment horizontal="center" vertical="center" wrapText="1"/>
      <protection/>
    </xf>
    <xf numFmtId="0" fontId="57" fillId="25" borderId="10" xfId="59" applyFont="1" applyFill="1" applyBorder="1" applyAlignment="1">
      <alignment horizontal="center" vertical="center" wrapText="1"/>
      <protection/>
    </xf>
    <xf numFmtId="0" fontId="57" fillId="0" borderId="14" xfId="59" applyFont="1" applyBorder="1" applyAlignment="1">
      <alignment horizontal="center" vertical="center" wrapText="1"/>
      <protection/>
    </xf>
    <xf numFmtId="0" fontId="57" fillId="0" borderId="16" xfId="59" applyFont="1" applyBorder="1" applyAlignment="1">
      <alignment horizontal="center" vertical="center" wrapText="1"/>
      <protection/>
    </xf>
    <xf numFmtId="0" fontId="57" fillId="0" borderId="15" xfId="59" applyFont="1" applyBorder="1" applyAlignment="1">
      <alignment horizontal="center" vertical="center" wrapText="1"/>
      <protection/>
    </xf>
    <xf numFmtId="0" fontId="57" fillId="4" borderId="12" xfId="59" applyFont="1" applyFill="1" applyBorder="1" applyAlignment="1">
      <alignment horizontal="center" vertical="center" wrapText="1"/>
      <protection/>
    </xf>
    <xf numFmtId="0" fontId="57" fillId="4" borderId="18" xfId="59" applyFont="1" applyFill="1" applyBorder="1" applyAlignment="1">
      <alignment horizontal="center" vertical="center" wrapText="1"/>
      <protection/>
    </xf>
    <xf numFmtId="0" fontId="56" fillId="24" borderId="10" xfId="59" applyFont="1" applyFill="1" applyBorder="1" applyAlignment="1">
      <alignment horizontal="center" vertic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PD-II" xfId="59"/>
    <cellStyle name="Normal_Part-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3">
    <dxf>
      <font>
        <b/>
        <i val="0"/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zoomScale="70" zoomScaleNormal="70" zoomScaleSheetLayoutView="55" zoomScalePageLayoutView="0" workbookViewId="0" topLeftCell="A1">
      <selection activeCell="G12" sqref="G12:G24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11.28125" style="1" customWidth="1"/>
    <col min="4" max="4" width="12.421875" style="1" customWidth="1"/>
    <col min="5" max="5" width="9.8515625" style="1" customWidth="1"/>
    <col min="6" max="6" width="10.57421875" style="1" customWidth="1"/>
    <col min="7" max="7" width="10.28125" style="1" customWidth="1"/>
    <col min="8" max="8" width="11.00390625" style="1" hidden="1" customWidth="1"/>
    <col min="9" max="9" width="7.7109375" style="1" hidden="1" customWidth="1"/>
    <col min="10" max="10" width="14.421875" style="1" customWidth="1"/>
    <col min="11" max="11" width="15.00390625" style="1" customWidth="1"/>
    <col min="12" max="12" width="15.140625" style="1" customWidth="1"/>
    <col min="13" max="13" width="16.00390625" style="1" customWidth="1"/>
    <col min="14" max="14" width="13.421875" style="1" customWidth="1"/>
    <col min="15" max="15" width="7.57421875" style="1" customWidth="1"/>
    <col min="16" max="16" width="7.421875" style="1" customWidth="1"/>
    <col min="17" max="17" width="7.7109375" style="1" customWidth="1"/>
    <col min="18" max="18" width="11.57421875" style="1" bestFit="1" customWidth="1"/>
    <col min="19" max="19" width="12.140625" style="1" bestFit="1" customWidth="1"/>
    <col min="20" max="20" width="14.00390625" style="1" customWidth="1"/>
    <col min="21" max="21" width="12.140625" style="1" bestFit="1" customWidth="1"/>
    <col min="22" max="22" width="11.8515625" style="1" bestFit="1" customWidth="1"/>
    <col min="23" max="23" width="9.140625" style="1" customWidth="1"/>
    <col min="24" max="24" width="11.57421875" style="1" bestFit="1" customWidth="1"/>
    <col min="25" max="16384" width="9.140625" style="1" customWidth="1"/>
  </cols>
  <sheetData>
    <row r="1" spans="1:21" s="6" customFormat="1" ht="16.5">
      <c r="A1" s="4"/>
      <c r="B1" s="5"/>
      <c r="C1" s="5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64"/>
      <c r="S1" s="264"/>
      <c r="T1" s="264"/>
      <c r="U1" s="4"/>
    </row>
    <row r="2" spans="1:22" s="6" customFormat="1" ht="31.5" customHeight="1">
      <c r="A2" s="265" t="s">
        <v>37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</row>
    <row r="3" spans="1:20" s="6" customFormat="1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2" s="6" customFormat="1" ht="17.25" customHeight="1">
      <c r="A4" s="266" t="s">
        <v>38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</row>
    <row r="5" spans="1:20" s="6" customFormat="1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1:22" ht="18.75">
      <c r="A6" s="267" t="s">
        <v>124</v>
      </c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</row>
    <row r="7" spans="1:22" ht="16.5">
      <c r="A7" s="124"/>
      <c r="U7" s="268" t="s">
        <v>21</v>
      </c>
      <c r="V7" s="268"/>
    </row>
    <row r="8" spans="1:22" s="2" customFormat="1" ht="12.75">
      <c r="A8" s="269">
        <v>1</v>
      </c>
      <c r="B8" s="269">
        <v>2</v>
      </c>
      <c r="C8" s="3"/>
      <c r="D8" s="269">
        <v>3</v>
      </c>
      <c r="E8" s="269"/>
      <c r="F8" s="269"/>
      <c r="G8" s="269"/>
      <c r="H8" s="129"/>
      <c r="I8" s="129"/>
      <c r="J8" s="269">
        <v>4</v>
      </c>
      <c r="K8" s="269">
        <v>5</v>
      </c>
      <c r="L8" s="269">
        <v>6</v>
      </c>
      <c r="M8" s="269">
        <v>7</v>
      </c>
      <c r="N8" s="269">
        <v>8</v>
      </c>
      <c r="O8" s="261">
        <v>9</v>
      </c>
      <c r="P8" s="262"/>
      <c r="Q8" s="262"/>
      <c r="R8" s="262"/>
      <c r="S8" s="263"/>
      <c r="T8" s="269">
        <v>10</v>
      </c>
      <c r="U8" s="269">
        <v>11</v>
      </c>
      <c r="V8" s="269">
        <v>12</v>
      </c>
    </row>
    <row r="9" spans="1:22" s="2" customFormat="1" ht="12.75">
      <c r="A9" s="269"/>
      <c r="B9" s="269"/>
      <c r="C9" s="3"/>
      <c r="D9" s="3" t="s">
        <v>16</v>
      </c>
      <c r="E9" s="3" t="s">
        <v>17</v>
      </c>
      <c r="F9" s="3" t="s">
        <v>18</v>
      </c>
      <c r="G9" s="3" t="s">
        <v>19</v>
      </c>
      <c r="H9" s="129"/>
      <c r="I9" s="129"/>
      <c r="J9" s="269"/>
      <c r="K9" s="269">
        <v>5</v>
      </c>
      <c r="L9" s="269">
        <v>6</v>
      </c>
      <c r="M9" s="269">
        <v>7</v>
      </c>
      <c r="N9" s="269">
        <v>8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269"/>
      <c r="U9" s="269"/>
      <c r="V9" s="269"/>
    </row>
    <row r="10" spans="1:24" s="2" customFormat="1" ht="57" customHeight="1">
      <c r="A10" s="269" t="s">
        <v>0</v>
      </c>
      <c r="B10" s="269" t="s">
        <v>22</v>
      </c>
      <c r="C10" s="272" t="s">
        <v>116</v>
      </c>
      <c r="D10" s="269" t="s">
        <v>1</v>
      </c>
      <c r="E10" s="269"/>
      <c r="F10" s="269"/>
      <c r="G10" s="269"/>
      <c r="H10" s="270" t="s">
        <v>115</v>
      </c>
      <c r="I10" s="270" t="s">
        <v>114</v>
      </c>
      <c r="J10" s="269" t="s">
        <v>6</v>
      </c>
      <c r="K10" s="269" t="s">
        <v>7</v>
      </c>
      <c r="L10" s="269" t="s">
        <v>8</v>
      </c>
      <c r="M10" s="269" t="s">
        <v>9</v>
      </c>
      <c r="N10" s="269" t="s">
        <v>10</v>
      </c>
      <c r="O10" s="269" t="s">
        <v>11</v>
      </c>
      <c r="P10" s="269"/>
      <c r="Q10" s="269"/>
      <c r="R10" s="269"/>
      <c r="S10" s="269"/>
      <c r="T10" s="269" t="s">
        <v>13</v>
      </c>
      <c r="U10" s="269" t="s">
        <v>14</v>
      </c>
      <c r="V10" s="269" t="s">
        <v>15</v>
      </c>
      <c r="W10" s="260" t="s">
        <v>120</v>
      </c>
      <c r="X10" s="259" t="s">
        <v>121</v>
      </c>
    </row>
    <row r="11" spans="1:24" s="2" customFormat="1" ht="48.75" customHeight="1">
      <c r="A11" s="269"/>
      <c r="B11" s="269"/>
      <c r="C11" s="273"/>
      <c r="D11" s="3" t="s">
        <v>2</v>
      </c>
      <c r="E11" s="3" t="s">
        <v>3</v>
      </c>
      <c r="F11" s="3" t="s">
        <v>4</v>
      </c>
      <c r="G11" s="3" t="s">
        <v>5</v>
      </c>
      <c r="H11" s="271"/>
      <c r="I11" s="271"/>
      <c r="J11" s="269"/>
      <c r="K11" s="269"/>
      <c r="L11" s="269"/>
      <c r="M11" s="269"/>
      <c r="N11" s="269"/>
      <c r="O11" s="3" t="s">
        <v>2</v>
      </c>
      <c r="P11" s="3" t="s">
        <v>3</v>
      </c>
      <c r="Q11" s="3" t="s">
        <v>4</v>
      </c>
      <c r="R11" s="3" t="s">
        <v>5</v>
      </c>
      <c r="S11" s="3" t="s">
        <v>12</v>
      </c>
      <c r="T11" s="269"/>
      <c r="U11" s="269"/>
      <c r="V11" s="269"/>
      <c r="W11" s="260"/>
      <c r="X11" s="259"/>
    </row>
    <row r="12" spans="1:24" s="177" customFormat="1" ht="18" customHeight="1">
      <c r="A12" s="166">
        <v>1</v>
      </c>
      <c r="B12" s="167" t="s">
        <v>23</v>
      </c>
      <c r="C12" s="168">
        <v>35333</v>
      </c>
      <c r="D12" s="169">
        <v>19624</v>
      </c>
      <c r="E12" s="169">
        <v>7888</v>
      </c>
      <c r="F12" s="169">
        <v>7821</v>
      </c>
      <c r="G12" s="170">
        <f>SUM(D12:F12)</f>
        <v>35333</v>
      </c>
      <c r="H12" s="170">
        <v>33502</v>
      </c>
      <c r="I12" s="170">
        <f>G12-H12</f>
        <v>1831</v>
      </c>
      <c r="J12" s="171">
        <v>11411</v>
      </c>
      <c r="K12" s="172">
        <v>13034310</v>
      </c>
      <c r="L12" s="171">
        <v>11411</v>
      </c>
      <c r="M12" s="172">
        <v>10132</v>
      </c>
      <c r="N12" s="173">
        <v>343346</v>
      </c>
      <c r="O12" s="174">
        <v>1.0588657000000001</v>
      </c>
      <c r="P12" s="174">
        <v>0.40592300000000003</v>
      </c>
      <c r="Q12" s="174">
        <v>0.3832752</v>
      </c>
      <c r="R12" s="175">
        <f aca="true" t="shared" si="0" ref="R12:R24">SUM(O12:Q12)</f>
        <v>1.8480639</v>
      </c>
      <c r="S12" s="176">
        <v>0.7493194</v>
      </c>
      <c r="T12" s="172">
        <v>0</v>
      </c>
      <c r="U12" s="172">
        <v>1154</v>
      </c>
      <c r="V12" s="172">
        <v>19</v>
      </c>
      <c r="W12" s="158">
        <f>(R12*100000)/L12</f>
        <v>16.195459644202963</v>
      </c>
      <c r="X12" s="159">
        <f>S12/R12</f>
        <v>0.40546184577275707</v>
      </c>
    </row>
    <row r="13" spans="1:24" s="177" customFormat="1" ht="18" customHeight="1">
      <c r="A13" s="166">
        <v>2</v>
      </c>
      <c r="B13" s="167" t="s">
        <v>24</v>
      </c>
      <c r="C13" s="168">
        <v>40831</v>
      </c>
      <c r="D13" s="169">
        <v>19485</v>
      </c>
      <c r="E13" s="169">
        <v>9458</v>
      </c>
      <c r="F13" s="169">
        <v>11888</v>
      </c>
      <c r="G13" s="170">
        <f aca="true" t="shared" si="1" ref="G13:G24">SUM(D13:F13)</f>
        <v>40831</v>
      </c>
      <c r="H13" s="170">
        <v>40465</v>
      </c>
      <c r="I13" s="170">
        <f aca="true" t="shared" si="2" ref="I13:I24">G13-H13</f>
        <v>366</v>
      </c>
      <c r="J13" s="171">
        <v>16768</v>
      </c>
      <c r="K13" s="172">
        <v>243770</v>
      </c>
      <c r="L13" s="171">
        <v>16753</v>
      </c>
      <c r="M13" s="172">
        <v>4838</v>
      </c>
      <c r="N13" s="173">
        <v>187623.32</v>
      </c>
      <c r="O13" s="174">
        <v>0.5628699599999999</v>
      </c>
      <c r="P13" s="174">
        <v>0.8443049400000001</v>
      </c>
      <c r="Q13" s="174">
        <v>0.46905830000000004</v>
      </c>
      <c r="R13" s="175">
        <f t="shared" si="0"/>
        <v>1.8762332000000002</v>
      </c>
      <c r="S13" s="176">
        <v>0.600394624</v>
      </c>
      <c r="T13" s="173">
        <v>2</v>
      </c>
      <c r="U13" s="173">
        <v>1989</v>
      </c>
      <c r="V13" s="173">
        <v>306.2304</v>
      </c>
      <c r="W13" s="158">
        <f aca="true" t="shared" si="3" ref="W13:W25">(R13*100000)/L13</f>
        <v>11.199386378559064</v>
      </c>
      <c r="X13" s="159">
        <f aca="true" t="shared" si="4" ref="X13:X25">S13/R13</f>
        <v>0.31999999999999995</v>
      </c>
    </row>
    <row r="14" spans="1:24" s="177" customFormat="1" ht="18" customHeight="1">
      <c r="A14" s="166">
        <v>3</v>
      </c>
      <c r="B14" s="167" t="s">
        <v>25</v>
      </c>
      <c r="C14" s="168">
        <v>75105</v>
      </c>
      <c r="D14" s="169">
        <v>39538</v>
      </c>
      <c r="E14" s="169">
        <v>16375</v>
      </c>
      <c r="F14" s="169">
        <v>19192</v>
      </c>
      <c r="G14" s="170">
        <f t="shared" si="1"/>
        <v>75105</v>
      </c>
      <c r="H14" s="170">
        <v>75263</v>
      </c>
      <c r="I14" s="170">
        <f t="shared" si="2"/>
        <v>-158</v>
      </c>
      <c r="J14" s="171">
        <v>33938</v>
      </c>
      <c r="K14" s="172">
        <v>119866</v>
      </c>
      <c r="L14" s="171">
        <v>33938</v>
      </c>
      <c r="M14" s="172">
        <v>7875</v>
      </c>
      <c r="N14" s="173">
        <v>1755624</v>
      </c>
      <c r="O14" s="174">
        <v>2.08804</v>
      </c>
      <c r="P14" s="174">
        <v>1.05053</v>
      </c>
      <c r="Q14" s="174">
        <v>1.18369</v>
      </c>
      <c r="R14" s="175">
        <f t="shared" si="0"/>
        <v>4.32226</v>
      </c>
      <c r="S14" s="176">
        <v>1.2397</v>
      </c>
      <c r="T14" s="173">
        <v>0</v>
      </c>
      <c r="U14" s="173">
        <v>695</v>
      </c>
      <c r="V14" s="173">
        <v>35</v>
      </c>
      <c r="W14" s="158">
        <f t="shared" si="3"/>
        <v>12.735753432730274</v>
      </c>
      <c r="X14" s="159">
        <f t="shared" si="4"/>
        <v>0.28681754452531777</v>
      </c>
    </row>
    <row r="15" spans="1:24" s="177" customFormat="1" ht="18" customHeight="1">
      <c r="A15" s="166">
        <v>4</v>
      </c>
      <c r="B15" s="167" t="s">
        <v>26</v>
      </c>
      <c r="C15" s="168">
        <v>44150</v>
      </c>
      <c r="D15" s="169">
        <v>21160</v>
      </c>
      <c r="E15" s="169">
        <v>8713</v>
      </c>
      <c r="F15" s="169">
        <v>14175</v>
      </c>
      <c r="G15" s="170">
        <f t="shared" si="1"/>
        <v>44048</v>
      </c>
      <c r="H15" s="170">
        <v>42195</v>
      </c>
      <c r="I15" s="170">
        <f t="shared" si="2"/>
        <v>1853</v>
      </c>
      <c r="J15" s="171">
        <v>14948</v>
      </c>
      <c r="K15" s="172">
        <v>24864</v>
      </c>
      <c r="L15" s="171">
        <v>14943</v>
      </c>
      <c r="M15" s="172">
        <v>2043</v>
      </c>
      <c r="N15" s="173">
        <v>156814</v>
      </c>
      <c r="O15" s="220">
        <v>0.5666799999999999</v>
      </c>
      <c r="P15" s="220">
        <v>0.30395999999999995</v>
      </c>
      <c r="Q15" s="220">
        <v>0.55186</v>
      </c>
      <c r="R15" s="175">
        <f t="shared" si="0"/>
        <v>1.4224999999999999</v>
      </c>
      <c r="S15" s="220">
        <v>0.4156099999999999</v>
      </c>
      <c r="T15" s="173">
        <v>1</v>
      </c>
      <c r="U15" s="173">
        <v>964</v>
      </c>
      <c r="V15" s="173">
        <v>7</v>
      </c>
      <c r="W15" s="158">
        <f t="shared" si="3"/>
        <v>9.519507461687747</v>
      </c>
      <c r="X15" s="159">
        <f t="shared" si="4"/>
        <v>0.2921687170474516</v>
      </c>
    </row>
    <row r="16" spans="1:24" s="177" customFormat="1" ht="18" customHeight="1">
      <c r="A16" s="166">
        <v>5</v>
      </c>
      <c r="B16" s="167" t="s">
        <v>27</v>
      </c>
      <c r="C16" s="168">
        <v>50183</v>
      </c>
      <c r="D16" s="169">
        <v>6928</v>
      </c>
      <c r="E16" s="169">
        <v>28907</v>
      </c>
      <c r="F16" s="169">
        <v>14256</v>
      </c>
      <c r="G16" s="170">
        <f>SUM(D16:F16)</f>
        <v>50091</v>
      </c>
      <c r="H16" s="170">
        <v>48777</v>
      </c>
      <c r="I16" s="170">
        <f t="shared" si="2"/>
        <v>1314</v>
      </c>
      <c r="J16" s="171">
        <v>23304</v>
      </c>
      <c r="K16" s="172">
        <v>91051.35</v>
      </c>
      <c r="L16" s="171">
        <v>26247</v>
      </c>
      <c r="M16" s="172">
        <v>4487</v>
      </c>
      <c r="N16" s="173">
        <v>1274718.9</v>
      </c>
      <c r="O16" s="174">
        <v>0.6701239120026481</v>
      </c>
      <c r="P16" s="174">
        <v>2.2860001015551434</v>
      </c>
      <c r="Q16" s="174">
        <v>1.0614959864422089</v>
      </c>
      <c r="R16" s="175">
        <f t="shared" si="0"/>
        <v>4.01762</v>
      </c>
      <c r="S16" s="176">
        <v>1.21384</v>
      </c>
      <c r="T16" s="173">
        <v>0</v>
      </c>
      <c r="U16" s="173">
        <v>3800</v>
      </c>
      <c r="V16" s="173">
        <v>494</v>
      </c>
      <c r="W16" s="158">
        <f t="shared" si="3"/>
        <v>15.306968415437955</v>
      </c>
      <c r="X16" s="159">
        <f t="shared" si="4"/>
        <v>0.3021291212210214</v>
      </c>
    </row>
    <row r="17" spans="1:24" s="235" customFormat="1" ht="18" customHeight="1">
      <c r="A17" s="222">
        <v>6</v>
      </c>
      <c r="B17" s="223" t="s">
        <v>28</v>
      </c>
      <c r="C17" s="224">
        <v>37667</v>
      </c>
      <c r="D17" s="225">
        <v>14695</v>
      </c>
      <c r="E17" s="225">
        <v>14366</v>
      </c>
      <c r="F17" s="225">
        <v>8606</v>
      </c>
      <c r="G17" s="226">
        <f>SUM(D17:F17)</f>
        <v>37667</v>
      </c>
      <c r="H17" s="226">
        <v>23722</v>
      </c>
      <c r="I17" s="226">
        <v>10040</v>
      </c>
      <c r="J17" s="227">
        <v>30437</v>
      </c>
      <c r="K17" s="228">
        <v>153409</v>
      </c>
      <c r="L17" s="227">
        <v>32811</v>
      </c>
      <c r="M17" s="228">
        <v>14616</v>
      </c>
      <c r="N17" s="229">
        <v>1310064</v>
      </c>
      <c r="O17" s="230">
        <v>2.18509</v>
      </c>
      <c r="P17" s="230">
        <v>1.15748</v>
      </c>
      <c r="Q17" s="230">
        <v>0.91695</v>
      </c>
      <c r="R17" s="231">
        <f t="shared" si="0"/>
        <v>4.25952</v>
      </c>
      <c r="S17" s="232">
        <v>1.23593</v>
      </c>
      <c r="T17" s="229">
        <v>0</v>
      </c>
      <c r="U17" s="229">
        <v>9083</v>
      </c>
      <c r="V17" s="229">
        <v>1451</v>
      </c>
      <c r="W17" s="233">
        <f t="shared" si="3"/>
        <v>12.981987748011338</v>
      </c>
      <c r="X17" s="234">
        <f t="shared" si="4"/>
        <v>0.29015710690406427</v>
      </c>
    </row>
    <row r="18" spans="1:24" s="177" customFormat="1" ht="18" customHeight="1">
      <c r="A18" s="166">
        <v>7</v>
      </c>
      <c r="B18" s="167" t="s">
        <v>29</v>
      </c>
      <c r="C18" s="168">
        <v>34539</v>
      </c>
      <c r="D18" s="169">
        <v>6986</v>
      </c>
      <c r="E18" s="169">
        <v>14618</v>
      </c>
      <c r="F18" s="169">
        <v>12935</v>
      </c>
      <c r="G18" s="170">
        <v>34382</v>
      </c>
      <c r="H18" s="170">
        <v>34186</v>
      </c>
      <c r="I18" s="170">
        <f t="shared" si="2"/>
        <v>196</v>
      </c>
      <c r="J18" s="171">
        <v>18327</v>
      </c>
      <c r="K18" s="172">
        <v>77727</v>
      </c>
      <c r="L18" s="171">
        <v>17802</v>
      </c>
      <c r="M18" s="172">
        <v>5616</v>
      </c>
      <c r="N18" s="173">
        <v>905288</v>
      </c>
      <c r="O18" s="174">
        <v>0.8303</v>
      </c>
      <c r="P18" s="174">
        <v>1.43177</v>
      </c>
      <c r="Q18" s="174">
        <v>1.08622</v>
      </c>
      <c r="R18" s="175">
        <f t="shared" si="0"/>
        <v>3.34829</v>
      </c>
      <c r="S18" s="176">
        <v>1.25204</v>
      </c>
      <c r="T18" s="173">
        <v>10</v>
      </c>
      <c r="U18" s="173">
        <v>331</v>
      </c>
      <c r="V18" s="173">
        <v>75</v>
      </c>
      <c r="W18" s="158">
        <f t="shared" si="3"/>
        <v>18.808504662397482</v>
      </c>
      <c r="X18" s="159">
        <f t="shared" si="4"/>
        <v>0.37393415743558656</v>
      </c>
    </row>
    <row r="19" spans="1:24" s="177" customFormat="1" ht="18" customHeight="1">
      <c r="A19" s="166">
        <v>8</v>
      </c>
      <c r="B19" s="167" t="s">
        <v>30</v>
      </c>
      <c r="C19" s="168">
        <v>53345</v>
      </c>
      <c r="D19" s="169">
        <v>17144</v>
      </c>
      <c r="E19" s="169">
        <v>18550</v>
      </c>
      <c r="F19" s="169">
        <v>17651</v>
      </c>
      <c r="G19" s="170">
        <f t="shared" si="1"/>
        <v>53345</v>
      </c>
      <c r="H19" s="170">
        <v>51300</v>
      </c>
      <c r="I19" s="170">
        <f t="shared" si="2"/>
        <v>2045</v>
      </c>
      <c r="J19" s="171">
        <v>25272</v>
      </c>
      <c r="K19" s="172">
        <v>42500</v>
      </c>
      <c r="L19" s="171">
        <v>24978</v>
      </c>
      <c r="M19" s="172">
        <v>5603</v>
      </c>
      <c r="N19" s="173">
        <v>177210</v>
      </c>
      <c r="O19" s="174">
        <v>0.97145</v>
      </c>
      <c r="P19" s="174">
        <v>1.29281</v>
      </c>
      <c r="Q19" s="174">
        <v>1.13442</v>
      </c>
      <c r="R19" s="175">
        <f t="shared" si="0"/>
        <v>3.39868</v>
      </c>
      <c r="S19" s="176">
        <v>1.14361</v>
      </c>
      <c r="T19" s="173">
        <v>0</v>
      </c>
      <c r="U19" s="173">
        <v>1055</v>
      </c>
      <c r="V19" s="173">
        <v>83</v>
      </c>
      <c r="W19" s="158">
        <f t="shared" si="3"/>
        <v>13.606693890623749</v>
      </c>
      <c r="X19" s="159">
        <f t="shared" si="4"/>
        <v>0.33648651829533816</v>
      </c>
    </row>
    <row r="20" spans="1:24" s="177" customFormat="1" ht="18" customHeight="1">
      <c r="A20" s="166">
        <v>9</v>
      </c>
      <c r="B20" s="167" t="s">
        <v>31</v>
      </c>
      <c r="C20" s="168">
        <v>22137</v>
      </c>
      <c r="D20" s="169">
        <v>5497</v>
      </c>
      <c r="E20" s="169">
        <v>10885</v>
      </c>
      <c r="F20" s="169">
        <v>5726</v>
      </c>
      <c r="G20" s="170">
        <f t="shared" si="1"/>
        <v>22108</v>
      </c>
      <c r="H20" s="170">
        <v>21292</v>
      </c>
      <c r="I20" s="170">
        <f t="shared" si="2"/>
        <v>816</v>
      </c>
      <c r="J20" s="171">
        <v>13148</v>
      </c>
      <c r="K20" s="172">
        <v>0</v>
      </c>
      <c r="L20" s="171">
        <v>13148</v>
      </c>
      <c r="M20" s="172">
        <v>1574</v>
      </c>
      <c r="N20" s="173">
        <v>0</v>
      </c>
      <c r="O20" s="174">
        <v>0.47368</v>
      </c>
      <c r="P20" s="174">
        <v>0.8589723999999999</v>
      </c>
      <c r="Q20" s="174">
        <v>0.6921191</v>
      </c>
      <c r="R20" s="175">
        <f t="shared" si="0"/>
        <v>2.0247715</v>
      </c>
      <c r="S20" s="176">
        <v>0.97117</v>
      </c>
      <c r="T20" s="173">
        <v>0</v>
      </c>
      <c r="U20" s="173">
        <v>772</v>
      </c>
      <c r="V20" s="173">
        <v>68</v>
      </c>
      <c r="W20" s="158">
        <f t="shared" si="3"/>
        <v>15.399844082750228</v>
      </c>
      <c r="X20" s="159">
        <f t="shared" si="4"/>
        <v>0.4796442462766786</v>
      </c>
    </row>
    <row r="21" spans="1:24" s="177" customFormat="1" ht="18" customHeight="1">
      <c r="A21" s="166">
        <v>10</v>
      </c>
      <c r="B21" s="167" t="s">
        <v>32</v>
      </c>
      <c r="C21" s="168">
        <v>62816</v>
      </c>
      <c r="D21" s="169">
        <v>46908</v>
      </c>
      <c r="E21" s="169">
        <v>1003</v>
      </c>
      <c r="F21" s="169">
        <v>13923</v>
      </c>
      <c r="G21" s="170">
        <f t="shared" si="1"/>
        <v>61834</v>
      </c>
      <c r="H21" s="170">
        <v>60376</v>
      </c>
      <c r="I21" s="170">
        <f t="shared" si="2"/>
        <v>1458</v>
      </c>
      <c r="J21" s="171">
        <v>33148</v>
      </c>
      <c r="K21" s="172">
        <v>51708</v>
      </c>
      <c r="L21" s="171">
        <v>33148</v>
      </c>
      <c r="M21" s="172">
        <v>8742</v>
      </c>
      <c r="N21" s="173">
        <v>912581</v>
      </c>
      <c r="O21" s="174">
        <v>2.50687</v>
      </c>
      <c r="P21" s="174">
        <v>0.08038</v>
      </c>
      <c r="Q21" s="174">
        <v>0.6604599999999999</v>
      </c>
      <c r="R21" s="175">
        <f t="shared" si="0"/>
        <v>3.24771</v>
      </c>
      <c r="S21" s="176">
        <v>0.7363600000000001</v>
      </c>
      <c r="T21" s="173">
        <v>0</v>
      </c>
      <c r="U21" s="173">
        <v>3356</v>
      </c>
      <c r="V21" s="173">
        <v>126</v>
      </c>
      <c r="W21" s="158">
        <f t="shared" si="3"/>
        <v>9.797604682032098</v>
      </c>
      <c r="X21" s="159">
        <f t="shared" si="4"/>
        <v>0.22673206659461592</v>
      </c>
    </row>
    <row r="22" spans="1:24" s="177" customFormat="1" ht="18" customHeight="1">
      <c r="A22" s="166">
        <v>11</v>
      </c>
      <c r="B22" s="167" t="s">
        <v>33</v>
      </c>
      <c r="C22" s="168">
        <v>23269</v>
      </c>
      <c r="D22" s="169">
        <v>3657</v>
      </c>
      <c r="E22" s="169">
        <v>13603</v>
      </c>
      <c r="F22" s="169">
        <v>6009</v>
      </c>
      <c r="G22" s="170">
        <f t="shared" si="1"/>
        <v>23269</v>
      </c>
      <c r="H22" s="170">
        <v>22683</v>
      </c>
      <c r="I22" s="170">
        <f t="shared" si="2"/>
        <v>586</v>
      </c>
      <c r="J22" s="171">
        <v>17308</v>
      </c>
      <c r="K22" s="172">
        <v>0</v>
      </c>
      <c r="L22" s="171">
        <v>17308</v>
      </c>
      <c r="M22" s="172">
        <v>1129</v>
      </c>
      <c r="N22" s="173">
        <v>0</v>
      </c>
      <c r="O22" s="174">
        <v>0.58091</v>
      </c>
      <c r="P22" s="174">
        <v>1.64512</v>
      </c>
      <c r="Q22" s="174">
        <v>0.88781</v>
      </c>
      <c r="R22" s="175">
        <f t="shared" si="0"/>
        <v>3.1138399999999997</v>
      </c>
      <c r="S22" s="176">
        <v>0.92782</v>
      </c>
      <c r="T22" s="173">
        <v>0</v>
      </c>
      <c r="U22" s="173">
        <v>861</v>
      </c>
      <c r="V22" s="173">
        <v>144</v>
      </c>
      <c r="W22" s="158">
        <f t="shared" si="3"/>
        <v>17.990755719898313</v>
      </c>
      <c r="X22" s="159">
        <f t="shared" si="4"/>
        <v>0.29796649795750585</v>
      </c>
    </row>
    <row r="23" spans="1:24" s="177" customFormat="1" ht="18" customHeight="1">
      <c r="A23" s="166">
        <v>12</v>
      </c>
      <c r="B23" s="167" t="s">
        <v>34</v>
      </c>
      <c r="C23" s="168">
        <v>46823</v>
      </c>
      <c r="D23" s="169">
        <v>28363</v>
      </c>
      <c r="E23" s="169">
        <v>2462</v>
      </c>
      <c r="F23" s="169">
        <v>15998</v>
      </c>
      <c r="G23" s="170">
        <f t="shared" si="1"/>
        <v>46823</v>
      </c>
      <c r="H23" s="170">
        <v>40114</v>
      </c>
      <c r="I23" s="170">
        <f t="shared" si="2"/>
        <v>6709</v>
      </c>
      <c r="J23" s="171">
        <v>15598</v>
      </c>
      <c r="K23" s="172">
        <v>23452</v>
      </c>
      <c r="L23" s="171">
        <v>15499</v>
      </c>
      <c r="M23" s="172">
        <v>5191</v>
      </c>
      <c r="N23" s="173">
        <v>443877</v>
      </c>
      <c r="O23" s="174">
        <v>0.9348077</v>
      </c>
      <c r="P23" s="174">
        <v>0.24437</v>
      </c>
      <c r="Q23" s="174">
        <v>0.2735732</v>
      </c>
      <c r="R23" s="175">
        <f t="shared" si="0"/>
        <v>1.4527509</v>
      </c>
      <c r="S23" s="176">
        <v>0.42452</v>
      </c>
      <c r="T23" s="173">
        <v>0</v>
      </c>
      <c r="U23" s="173">
        <v>741</v>
      </c>
      <c r="V23" s="173">
        <v>1</v>
      </c>
      <c r="W23" s="158">
        <f t="shared" si="3"/>
        <v>9.373191173624104</v>
      </c>
      <c r="X23" s="159">
        <f t="shared" si="4"/>
        <v>0.29221802581571277</v>
      </c>
    </row>
    <row r="24" spans="1:24" s="177" customFormat="1" ht="18" customHeight="1">
      <c r="A24" s="166">
        <v>13</v>
      </c>
      <c r="B24" s="167" t="s">
        <v>35</v>
      </c>
      <c r="C24" s="168">
        <v>55469</v>
      </c>
      <c r="D24" s="169">
        <v>37784</v>
      </c>
      <c r="E24" s="169">
        <v>4118</v>
      </c>
      <c r="F24" s="169">
        <v>13558</v>
      </c>
      <c r="G24" s="170">
        <f t="shared" si="1"/>
        <v>55460</v>
      </c>
      <c r="H24" s="170">
        <v>54816</v>
      </c>
      <c r="I24" s="170">
        <f t="shared" si="2"/>
        <v>644</v>
      </c>
      <c r="J24" s="171">
        <v>23665</v>
      </c>
      <c r="K24" s="172">
        <v>0</v>
      </c>
      <c r="L24" s="171">
        <v>23020</v>
      </c>
      <c r="M24" s="172">
        <v>10005</v>
      </c>
      <c r="N24" s="173">
        <v>0</v>
      </c>
      <c r="O24" s="174">
        <v>1.30339</v>
      </c>
      <c r="P24" s="174">
        <v>0.32081</v>
      </c>
      <c r="Q24" s="174">
        <v>0.38239</v>
      </c>
      <c r="R24" s="175">
        <f t="shared" si="0"/>
        <v>2.00659</v>
      </c>
      <c r="S24" s="176">
        <v>0.55664</v>
      </c>
      <c r="T24" s="173">
        <v>0</v>
      </c>
      <c r="U24" s="173">
        <v>1409</v>
      </c>
      <c r="V24" s="173">
        <v>70</v>
      </c>
      <c r="W24" s="158">
        <f t="shared" si="3"/>
        <v>8.716724587315378</v>
      </c>
      <c r="X24" s="159">
        <f t="shared" si="4"/>
        <v>0.2774059474033061</v>
      </c>
    </row>
    <row r="25" spans="1:24" s="128" customFormat="1" ht="17.25">
      <c r="A25" s="125"/>
      <c r="B25" s="125" t="s">
        <v>36</v>
      </c>
      <c r="C25" s="125">
        <f aca="true" t="shared" si="5" ref="C25:V25">SUM(C12:C24)</f>
        <v>581667</v>
      </c>
      <c r="D25" s="125">
        <f t="shared" si="5"/>
        <v>267769</v>
      </c>
      <c r="E25" s="125">
        <f t="shared" si="5"/>
        <v>150946</v>
      </c>
      <c r="F25" s="125">
        <f t="shared" si="5"/>
        <v>161738</v>
      </c>
      <c r="G25" s="125">
        <f t="shared" si="5"/>
        <v>580296</v>
      </c>
      <c r="H25" s="125">
        <f>SUM(H12:H24)</f>
        <v>548691</v>
      </c>
      <c r="I25" s="125">
        <f>SUM(I12:I24)</f>
        <v>27700</v>
      </c>
      <c r="J25" s="125">
        <f t="shared" si="5"/>
        <v>277272</v>
      </c>
      <c r="K25" s="125">
        <f t="shared" si="5"/>
        <v>13862657.35</v>
      </c>
      <c r="L25" s="125">
        <f t="shared" si="5"/>
        <v>281006</v>
      </c>
      <c r="M25" s="125">
        <f t="shared" si="5"/>
        <v>81851</v>
      </c>
      <c r="N25" s="125">
        <f t="shared" si="5"/>
        <v>7467146.220000001</v>
      </c>
      <c r="O25" s="126">
        <f t="shared" si="5"/>
        <v>14.73307727200265</v>
      </c>
      <c r="P25" s="126">
        <f t="shared" si="5"/>
        <v>11.922430441555145</v>
      </c>
      <c r="Q25" s="126">
        <f t="shared" si="5"/>
        <v>9.683321786442207</v>
      </c>
      <c r="R25" s="157">
        <f t="shared" si="5"/>
        <v>36.3388295</v>
      </c>
      <c r="S25" s="157">
        <f t="shared" si="5"/>
        <v>11.466954024</v>
      </c>
      <c r="T25" s="127">
        <f t="shared" si="5"/>
        <v>13</v>
      </c>
      <c r="U25" s="127">
        <f t="shared" si="5"/>
        <v>26210</v>
      </c>
      <c r="V25" s="127">
        <f t="shared" si="5"/>
        <v>2879.2304</v>
      </c>
      <c r="W25" s="158">
        <f t="shared" si="3"/>
        <v>12.931691672063943</v>
      </c>
      <c r="X25" s="159">
        <f t="shared" si="4"/>
        <v>0.3155565047575349</v>
      </c>
    </row>
    <row r="27" ht="16.5">
      <c r="J27" s="133"/>
    </row>
    <row r="28" ht="16.5">
      <c r="J28" s="133"/>
    </row>
  </sheetData>
  <sheetProtection/>
  <mergeCells count="34">
    <mergeCell ref="C10:C11"/>
    <mergeCell ref="A10:A11"/>
    <mergeCell ref="B10:B11"/>
    <mergeCell ref="A8:A9"/>
    <mergeCell ref="B8:B9"/>
    <mergeCell ref="D8:G8"/>
    <mergeCell ref="I10:I11"/>
    <mergeCell ref="J10:J11"/>
    <mergeCell ref="J8:J9"/>
    <mergeCell ref="D10:G10"/>
    <mergeCell ref="L10:L11"/>
    <mergeCell ref="L8:L9"/>
    <mergeCell ref="N8:N9"/>
    <mergeCell ref="H10:H11"/>
    <mergeCell ref="K10:K11"/>
    <mergeCell ref="K8:K9"/>
    <mergeCell ref="O10:S10"/>
    <mergeCell ref="N10:N11"/>
    <mergeCell ref="M10:M11"/>
    <mergeCell ref="M8:M9"/>
    <mergeCell ref="V8:V9"/>
    <mergeCell ref="T10:T11"/>
    <mergeCell ref="U10:U11"/>
    <mergeCell ref="V10:V11"/>
    <mergeCell ref="X10:X11"/>
    <mergeCell ref="W10:W11"/>
    <mergeCell ref="O8:S8"/>
    <mergeCell ref="R1:T1"/>
    <mergeCell ref="A2:V2"/>
    <mergeCell ref="A4:V4"/>
    <mergeCell ref="A6:V6"/>
    <mergeCell ref="U7:V7"/>
    <mergeCell ref="T8:T9"/>
    <mergeCell ref="U8:U9"/>
  </mergeCells>
  <conditionalFormatting sqref="X12:X25">
    <cfRule type="cellIs" priority="1" dxfId="2" operator="lessThan" stopIfTrue="1">
      <formula>0.4</formula>
    </cfRule>
  </conditionalFormatting>
  <printOptions/>
  <pageMargins left="0.5" right="0.5" top="0.5" bottom="0.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view="pageBreakPreview" zoomScale="85" zoomScaleNormal="70" zoomScaleSheetLayoutView="85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O23" sqref="O23"/>
    </sheetView>
  </sheetViews>
  <sheetFormatPr defaultColWidth="9.140625" defaultRowHeight="15"/>
  <cols>
    <col min="1" max="1" width="4.57421875" style="6" customWidth="1"/>
    <col min="2" max="2" width="19.8515625" style="5" customWidth="1"/>
    <col min="3" max="3" width="0.42578125" style="6" hidden="1" customWidth="1"/>
    <col min="4" max="4" width="11.8515625" style="6" customWidth="1"/>
    <col min="5" max="5" width="11.421875" style="46" hidden="1" customWidth="1"/>
    <col min="6" max="6" width="11.00390625" style="6" hidden="1" customWidth="1"/>
    <col min="7" max="7" width="10.8515625" style="6" customWidth="1"/>
    <col min="8" max="8" width="9.8515625" style="6" customWidth="1"/>
    <col min="9" max="9" width="11.7109375" style="6" customWidth="1"/>
    <col min="10" max="10" width="12.28125" style="6" customWidth="1"/>
    <col min="11" max="11" width="15.28125" style="6" customWidth="1"/>
    <col min="12" max="12" width="13.00390625" style="6" customWidth="1"/>
    <col min="13" max="13" width="13.28125" style="6" customWidth="1"/>
    <col min="14" max="14" width="12.7109375" style="6" customWidth="1"/>
    <col min="15" max="16" width="13.8515625" style="6" customWidth="1"/>
    <col min="17" max="17" width="13.7109375" style="6" customWidth="1"/>
    <col min="18" max="18" width="0.13671875" style="6" hidden="1" customWidth="1"/>
    <col min="19" max="19" width="9.140625" style="6" customWidth="1"/>
    <col min="20" max="20" width="12.140625" style="6" bestFit="1" customWidth="1"/>
    <col min="21" max="21" width="9.7109375" style="6" bestFit="1" customWidth="1"/>
    <col min="22" max="22" width="11.00390625" style="6" customWidth="1"/>
    <col min="23" max="16384" width="9.140625" style="6" customWidth="1"/>
  </cols>
  <sheetData>
    <row r="1" spans="1:18" ht="16.5">
      <c r="A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264" t="s">
        <v>61</v>
      </c>
      <c r="P1" s="264"/>
      <c r="Q1" s="264"/>
      <c r="R1" s="4"/>
    </row>
    <row r="2" spans="1:17" ht="31.5" customHeight="1">
      <c r="A2" s="278" t="s">
        <v>37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8"/>
      <c r="P2" s="278"/>
      <c r="Q2" s="278"/>
    </row>
    <row r="3" spans="1:17" ht="1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17.25" customHeight="1">
      <c r="A4" s="266" t="s">
        <v>38</v>
      </c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</row>
    <row r="5" spans="1:17" ht="13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/>
    </row>
    <row r="6" spans="1:17" ht="20.25" customHeight="1">
      <c r="A6" s="279" t="s">
        <v>125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</row>
    <row r="7" spans="1:17" ht="13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s="11" customFormat="1" ht="15.75">
      <c r="A8" s="10" t="s">
        <v>39</v>
      </c>
      <c r="C8" s="12"/>
      <c r="D8" s="12"/>
      <c r="E8" s="13"/>
      <c r="F8" s="12"/>
      <c r="G8" s="12"/>
      <c r="H8" s="12"/>
      <c r="I8" s="12"/>
      <c r="J8" s="12"/>
      <c r="K8" s="12"/>
      <c r="L8" s="12"/>
      <c r="M8" s="14"/>
      <c r="N8" s="12"/>
      <c r="O8" s="12"/>
      <c r="P8" s="12"/>
      <c r="Q8" s="254" t="s">
        <v>40</v>
      </c>
      <c r="R8" s="12"/>
    </row>
    <row r="9" spans="1:18" s="16" customFormat="1" ht="61.5" customHeight="1">
      <c r="A9" s="257" t="s">
        <v>0</v>
      </c>
      <c r="B9" s="257" t="s">
        <v>41</v>
      </c>
      <c r="C9" s="15" t="s">
        <v>42</v>
      </c>
      <c r="D9" s="257" t="s">
        <v>43</v>
      </c>
      <c r="E9" s="274" t="s">
        <v>44</v>
      </c>
      <c r="F9" s="274"/>
      <c r="G9" s="274" t="s">
        <v>45</v>
      </c>
      <c r="H9" s="274"/>
      <c r="I9" s="257" t="s">
        <v>46</v>
      </c>
      <c r="J9" s="257" t="s">
        <v>47</v>
      </c>
      <c r="K9" s="257" t="s">
        <v>56</v>
      </c>
      <c r="L9" s="276" t="s">
        <v>48</v>
      </c>
      <c r="M9" s="276"/>
      <c r="N9" s="276"/>
      <c r="O9" s="276"/>
      <c r="P9" s="276"/>
      <c r="Q9" s="276"/>
      <c r="R9" s="276"/>
    </row>
    <row r="10" spans="1:18" s="16" customFormat="1" ht="69.75" customHeight="1">
      <c r="A10" s="258"/>
      <c r="B10" s="258"/>
      <c r="C10" s="15"/>
      <c r="D10" s="258"/>
      <c r="E10" s="255" t="s">
        <v>49</v>
      </c>
      <c r="F10" s="255" t="s">
        <v>50</v>
      </c>
      <c r="G10" s="255" t="s">
        <v>49</v>
      </c>
      <c r="H10" s="255" t="s">
        <v>50</v>
      </c>
      <c r="I10" s="258"/>
      <c r="J10" s="258"/>
      <c r="K10" s="258"/>
      <c r="L10" s="257" t="s">
        <v>51</v>
      </c>
      <c r="M10" s="257" t="s">
        <v>52</v>
      </c>
      <c r="N10" s="257" t="s">
        <v>53</v>
      </c>
      <c r="O10" s="283" t="s">
        <v>57</v>
      </c>
      <c r="P10" s="284"/>
      <c r="Q10" s="282" t="s">
        <v>60</v>
      </c>
      <c r="R10" s="17"/>
    </row>
    <row r="11" spans="1:20" s="16" customFormat="1" ht="45">
      <c r="A11" s="275"/>
      <c r="B11" s="275"/>
      <c r="C11" s="15"/>
      <c r="D11" s="275"/>
      <c r="E11" s="256"/>
      <c r="F11" s="256"/>
      <c r="G11" s="256"/>
      <c r="H11" s="256"/>
      <c r="I11" s="275"/>
      <c r="J11" s="275"/>
      <c r="K11" s="275"/>
      <c r="L11" s="277"/>
      <c r="M11" s="277"/>
      <c r="N11" s="277"/>
      <c r="O11" s="47" t="s">
        <v>58</v>
      </c>
      <c r="P11" s="47" t="s">
        <v>59</v>
      </c>
      <c r="Q11" s="277"/>
      <c r="R11" s="17"/>
      <c r="S11" s="16" t="s">
        <v>122</v>
      </c>
      <c r="T11" s="16" t="s">
        <v>123</v>
      </c>
    </row>
    <row r="12" spans="1:18" s="11" customFormat="1" ht="12.75">
      <c r="A12" s="18"/>
      <c r="B12" s="76">
        <v>1</v>
      </c>
      <c r="C12" s="121"/>
      <c r="D12" s="121">
        <v>2</v>
      </c>
      <c r="E12" s="122">
        <v>3</v>
      </c>
      <c r="F12" s="123">
        <v>4</v>
      </c>
      <c r="G12" s="132">
        <v>5</v>
      </c>
      <c r="H12" s="123">
        <v>6</v>
      </c>
      <c r="I12" s="76">
        <v>7</v>
      </c>
      <c r="J12" s="121">
        <v>8</v>
      </c>
      <c r="K12" s="76">
        <v>9</v>
      </c>
      <c r="L12" s="121">
        <v>10</v>
      </c>
      <c r="M12" s="76">
        <v>11</v>
      </c>
      <c r="N12" s="121">
        <v>12</v>
      </c>
      <c r="O12" s="76">
        <v>13</v>
      </c>
      <c r="P12" s="121">
        <v>14</v>
      </c>
      <c r="Q12" s="76">
        <v>15</v>
      </c>
      <c r="R12" s="19"/>
    </row>
    <row r="13" spans="1:22" s="188" customFormat="1" ht="15">
      <c r="A13" s="210">
        <v>1</v>
      </c>
      <c r="B13" s="211" t="s">
        <v>23</v>
      </c>
      <c r="C13" s="212">
        <v>2912</v>
      </c>
      <c r="D13" s="213">
        <v>100.29882069999998</v>
      </c>
      <c r="E13" s="182"/>
      <c r="F13" s="182"/>
      <c r="G13" s="183"/>
      <c r="H13" s="182"/>
      <c r="I13" s="185"/>
      <c r="J13" s="185">
        <v>365.37002789999997</v>
      </c>
      <c r="K13" s="185">
        <v>239.1351825</v>
      </c>
      <c r="L13" s="185">
        <v>156.79163</v>
      </c>
      <c r="M13" s="185">
        <v>5.79416</v>
      </c>
      <c r="N13" s="185">
        <v>75.290455</v>
      </c>
      <c r="O13" s="185">
        <v>1.311185</v>
      </c>
      <c r="P13" s="185">
        <v>3.58789</v>
      </c>
      <c r="Q13" s="253">
        <f>SUM(L13:P13)</f>
        <v>242.77531999999997</v>
      </c>
      <c r="R13" s="186"/>
      <c r="S13" s="187">
        <f>Q13/J13</f>
        <v>0.664464245727475</v>
      </c>
      <c r="T13" s="187">
        <f>L13/Q13</f>
        <v>0.6458301857042141</v>
      </c>
      <c r="U13" s="188">
        <v>219.16151</v>
      </c>
      <c r="V13" s="189">
        <f>Q13-U13</f>
        <v>23.613809999999972</v>
      </c>
    </row>
    <row r="14" spans="1:22" s="188" customFormat="1" ht="15">
      <c r="A14" s="178">
        <v>2</v>
      </c>
      <c r="B14" s="179" t="s">
        <v>24</v>
      </c>
      <c r="C14" s="180">
        <v>4447</v>
      </c>
      <c r="D14" s="181">
        <v>96.04364900000004</v>
      </c>
      <c r="E14" s="182"/>
      <c r="F14" s="182"/>
      <c r="G14" s="183"/>
      <c r="H14" s="182"/>
      <c r="I14" s="184"/>
      <c r="J14" s="185">
        <v>317.82089210000004</v>
      </c>
      <c r="K14" s="185">
        <v>283.41669</v>
      </c>
      <c r="L14" s="184">
        <v>150.29981</v>
      </c>
      <c r="M14" s="184">
        <v>8.629265</v>
      </c>
      <c r="N14" s="184">
        <v>83.60307</v>
      </c>
      <c r="O14" s="184">
        <v>9.02664</v>
      </c>
      <c r="P14" s="184">
        <v>3.34134</v>
      </c>
      <c r="Q14" s="253">
        <f aca="true" t="shared" si="0" ref="Q14:Q28">SUM(L14:P14)</f>
        <v>254.900125</v>
      </c>
      <c r="R14" s="186"/>
      <c r="S14" s="187">
        <f aca="true" t="shared" si="1" ref="S14:S25">Q14/J14</f>
        <v>0.8020244462714475</v>
      </c>
      <c r="T14" s="187">
        <f aca="true" t="shared" si="2" ref="T14:T25">L14/Q14</f>
        <v>0.5896419627099045</v>
      </c>
      <c r="U14" s="188">
        <v>217.9882</v>
      </c>
      <c r="V14" s="189">
        <f aca="true" t="shared" si="3" ref="V14:V25">Q14-U14</f>
        <v>36.911925</v>
      </c>
    </row>
    <row r="15" spans="1:22" s="188" customFormat="1" ht="15">
      <c r="A15" s="210">
        <v>3</v>
      </c>
      <c r="B15" s="211" t="s">
        <v>25</v>
      </c>
      <c r="C15" s="212">
        <v>2895</v>
      </c>
      <c r="D15" s="213">
        <v>98.1287413</v>
      </c>
      <c r="E15" s="182"/>
      <c r="F15" s="182"/>
      <c r="G15" s="183"/>
      <c r="H15" s="182"/>
      <c r="I15" s="185"/>
      <c r="J15" s="185">
        <v>792.10829</v>
      </c>
      <c r="K15" s="185">
        <v>1667.84174</v>
      </c>
      <c r="L15" s="185">
        <v>334.1355</v>
      </c>
      <c r="M15" s="185">
        <v>11.27508</v>
      </c>
      <c r="N15" s="185">
        <v>293.99558</v>
      </c>
      <c r="O15" s="185">
        <v>0.65967</v>
      </c>
      <c r="P15" s="185">
        <v>15.53334</v>
      </c>
      <c r="Q15" s="253">
        <f t="shared" si="0"/>
        <v>655.59917</v>
      </c>
      <c r="R15" s="186"/>
      <c r="S15" s="187">
        <f t="shared" si="1"/>
        <v>0.8276635635261436</v>
      </c>
      <c r="T15" s="187">
        <f t="shared" si="2"/>
        <v>0.5096643121131468</v>
      </c>
      <c r="U15" s="188">
        <v>585.48636</v>
      </c>
      <c r="V15" s="189">
        <f t="shared" si="3"/>
        <v>70.11280999999997</v>
      </c>
    </row>
    <row r="16" spans="1:22" s="188" customFormat="1" ht="15">
      <c r="A16" s="210">
        <v>4</v>
      </c>
      <c r="B16" s="211" t="s">
        <v>26</v>
      </c>
      <c r="C16" s="212">
        <v>4593</v>
      </c>
      <c r="D16" s="213">
        <v>58.36443799999995</v>
      </c>
      <c r="E16" s="182"/>
      <c r="F16" s="182"/>
      <c r="G16" s="183"/>
      <c r="H16" s="182"/>
      <c r="I16" s="185"/>
      <c r="J16" s="185">
        <v>258.452185</v>
      </c>
      <c r="K16" s="185">
        <v>208.63932</v>
      </c>
      <c r="L16" s="185">
        <v>89.78914</v>
      </c>
      <c r="M16" s="185">
        <v>3.84773</v>
      </c>
      <c r="N16" s="185">
        <v>60.02364</v>
      </c>
      <c r="O16" s="185">
        <v>3.12389</v>
      </c>
      <c r="P16" s="185">
        <v>1.13788</v>
      </c>
      <c r="Q16" s="253">
        <f t="shared" si="0"/>
        <v>157.92227999999997</v>
      </c>
      <c r="R16" s="186"/>
      <c r="S16" s="187">
        <f t="shared" si="1"/>
        <v>0.6110309340197684</v>
      </c>
      <c r="T16" s="187">
        <f t="shared" si="2"/>
        <v>0.568565372789704</v>
      </c>
      <c r="U16" s="188">
        <v>149.2529</v>
      </c>
      <c r="V16" s="189">
        <f t="shared" si="3"/>
        <v>8.669379999999961</v>
      </c>
    </row>
    <row r="17" spans="1:22" s="188" customFormat="1" ht="15">
      <c r="A17" s="210">
        <v>5</v>
      </c>
      <c r="B17" s="211" t="s">
        <v>27</v>
      </c>
      <c r="C17" s="212">
        <v>2539</v>
      </c>
      <c r="D17" s="213">
        <v>129.32383589999998</v>
      </c>
      <c r="E17" s="182"/>
      <c r="F17" s="182"/>
      <c r="G17" s="183"/>
      <c r="H17" s="182"/>
      <c r="I17" s="185"/>
      <c r="J17" s="185">
        <v>610.9891209</v>
      </c>
      <c r="K17" s="185">
        <v>1210.982955</v>
      </c>
      <c r="L17" s="185">
        <v>329.88097</v>
      </c>
      <c r="M17" s="185">
        <v>22.826795</v>
      </c>
      <c r="N17" s="185">
        <v>142.48154</v>
      </c>
      <c r="O17" s="185">
        <v>4.69125</v>
      </c>
      <c r="P17" s="185">
        <v>3.93378</v>
      </c>
      <c r="Q17" s="253">
        <f t="shared" si="0"/>
        <v>503.814335</v>
      </c>
      <c r="R17" s="186"/>
      <c r="S17" s="187">
        <f t="shared" si="1"/>
        <v>0.8245880618264868</v>
      </c>
      <c r="T17" s="187">
        <f t="shared" si="2"/>
        <v>0.6547669390947362</v>
      </c>
      <c r="U17" s="188">
        <v>454.31795</v>
      </c>
      <c r="V17" s="189">
        <f t="shared" si="3"/>
        <v>49.49638500000003</v>
      </c>
    </row>
    <row r="18" spans="1:22" s="188" customFormat="1" ht="15">
      <c r="A18" s="210">
        <v>6</v>
      </c>
      <c r="B18" s="211" t="s">
        <v>28</v>
      </c>
      <c r="C18" s="212">
        <v>3620</v>
      </c>
      <c r="D18" s="213">
        <v>77.29460369999997</v>
      </c>
      <c r="E18" s="182"/>
      <c r="F18" s="182"/>
      <c r="G18" s="183"/>
      <c r="H18" s="182"/>
      <c r="I18" s="185"/>
      <c r="J18" s="185">
        <v>693.7486173000001</v>
      </c>
      <c r="K18" s="185">
        <v>585.01209</v>
      </c>
      <c r="L18" s="185">
        <v>369.676235</v>
      </c>
      <c r="M18" s="185">
        <v>20.604335</v>
      </c>
      <c r="N18" s="185">
        <v>237.48576</v>
      </c>
      <c r="O18" s="185">
        <v>3.31744</v>
      </c>
      <c r="P18" s="185">
        <v>16.90862</v>
      </c>
      <c r="Q18" s="253">
        <f t="shared" si="0"/>
        <v>647.9923900000001</v>
      </c>
      <c r="R18" s="186"/>
      <c r="S18" s="187">
        <f t="shared" si="1"/>
        <v>0.9340449463119961</v>
      </c>
      <c r="T18" s="187">
        <f t="shared" si="2"/>
        <v>0.5704947167666583</v>
      </c>
      <c r="U18" s="188">
        <v>615.6946899999999</v>
      </c>
      <c r="V18" s="189">
        <f t="shared" si="3"/>
        <v>32.29770000000019</v>
      </c>
    </row>
    <row r="19" spans="1:22" s="188" customFormat="1" ht="15">
      <c r="A19" s="210">
        <v>7</v>
      </c>
      <c r="B19" s="211" t="s">
        <v>29</v>
      </c>
      <c r="C19" s="212">
        <v>3872</v>
      </c>
      <c r="D19" s="213">
        <v>42.53467299999994</v>
      </c>
      <c r="E19" s="182"/>
      <c r="F19" s="182"/>
      <c r="G19" s="183"/>
      <c r="H19" s="182"/>
      <c r="I19" s="185"/>
      <c r="J19" s="185">
        <v>663.700591</v>
      </c>
      <c r="K19" s="185">
        <v>816.0032</v>
      </c>
      <c r="L19" s="185">
        <v>264.55986</v>
      </c>
      <c r="M19" s="185">
        <v>21.17746</v>
      </c>
      <c r="N19" s="185">
        <v>276.6634825</v>
      </c>
      <c r="O19" s="185">
        <v>3.53606</v>
      </c>
      <c r="P19" s="185">
        <v>14.64907</v>
      </c>
      <c r="Q19" s="253">
        <f t="shared" si="0"/>
        <v>580.5859325000001</v>
      </c>
      <c r="R19" s="186"/>
      <c r="S19" s="187">
        <f t="shared" si="1"/>
        <v>0.8747708535639983</v>
      </c>
      <c r="T19" s="187">
        <f t="shared" si="2"/>
        <v>0.4556773514315212</v>
      </c>
      <c r="U19" s="188">
        <v>536.2255925000001</v>
      </c>
      <c r="V19" s="189">
        <f t="shared" si="3"/>
        <v>44.360340000000065</v>
      </c>
    </row>
    <row r="20" spans="1:22" s="188" customFormat="1" ht="15">
      <c r="A20" s="210">
        <v>8</v>
      </c>
      <c r="B20" s="211" t="s">
        <v>30</v>
      </c>
      <c r="C20" s="212">
        <v>3006</v>
      </c>
      <c r="D20" s="213">
        <v>124.76435879999975</v>
      </c>
      <c r="E20" s="182"/>
      <c r="F20" s="182"/>
      <c r="G20" s="183"/>
      <c r="H20" s="182"/>
      <c r="I20" s="185"/>
      <c r="J20" s="185">
        <v>494.4174501</v>
      </c>
      <c r="K20" s="185">
        <v>324</v>
      </c>
      <c r="L20" s="185">
        <v>270.41473</v>
      </c>
      <c r="M20" s="185">
        <v>11.302649999999998</v>
      </c>
      <c r="N20" s="185">
        <v>124.65338</v>
      </c>
      <c r="O20" s="185">
        <v>3.84591</v>
      </c>
      <c r="P20" s="185">
        <v>9.71415</v>
      </c>
      <c r="Q20" s="253">
        <f t="shared" si="0"/>
        <v>419.93082000000004</v>
      </c>
      <c r="R20" s="186"/>
      <c r="S20" s="187">
        <f t="shared" si="1"/>
        <v>0.8493446578697122</v>
      </c>
      <c r="T20" s="187">
        <f t="shared" si="2"/>
        <v>0.6439506631116049</v>
      </c>
      <c r="U20" s="188">
        <v>394.7426</v>
      </c>
      <c r="V20" s="189">
        <f t="shared" si="3"/>
        <v>25.188220000000058</v>
      </c>
    </row>
    <row r="21" spans="1:22" s="188" customFormat="1" ht="15">
      <c r="A21" s="210">
        <v>9</v>
      </c>
      <c r="B21" s="211" t="s">
        <v>31</v>
      </c>
      <c r="C21" s="212"/>
      <c r="D21" s="213">
        <v>70.19322690000004</v>
      </c>
      <c r="E21" s="182"/>
      <c r="F21" s="182"/>
      <c r="G21" s="183"/>
      <c r="H21" s="182"/>
      <c r="I21" s="185"/>
      <c r="J21" s="185">
        <v>304.3759214</v>
      </c>
      <c r="K21" s="185">
        <v>0</v>
      </c>
      <c r="L21" s="185">
        <v>174.049785</v>
      </c>
      <c r="M21" s="185">
        <v>9.054885</v>
      </c>
      <c r="N21" s="185">
        <v>82.46782</v>
      </c>
      <c r="O21" s="185">
        <v>4.12289</v>
      </c>
      <c r="P21" s="185">
        <v>4.092425</v>
      </c>
      <c r="Q21" s="253">
        <f t="shared" si="0"/>
        <v>273.787805</v>
      </c>
      <c r="R21" s="186"/>
      <c r="S21" s="187">
        <f t="shared" si="1"/>
        <v>0.8995054659405789</v>
      </c>
      <c r="T21" s="187">
        <f t="shared" si="2"/>
        <v>0.6357105094582282</v>
      </c>
      <c r="U21" s="188">
        <v>240.62634500000001</v>
      </c>
      <c r="V21" s="189">
        <f t="shared" si="3"/>
        <v>33.16145999999998</v>
      </c>
    </row>
    <row r="22" spans="1:22" s="188" customFormat="1" ht="15">
      <c r="A22" s="210">
        <v>10</v>
      </c>
      <c r="B22" s="211" t="s">
        <v>32</v>
      </c>
      <c r="C22" s="212"/>
      <c r="D22" s="213">
        <v>99.5516212</v>
      </c>
      <c r="E22" s="182"/>
      <c r="F22" s="182"/>
      <c r="G22" s="183"/>
      <c r="H22" s="182"/>
      <c r="I22" s="185"/>
      <c r="J22" s="185">
        <v>479.8962524</v>
      </c>
      <c r="K22" s="185">
        <v>852.6204600000001</v>
      </c>
      <c r="L22" s="185">
        <v>242.11447999999996</v>
      </c>
      <c r="M22" s="185">
        <v>6.64675</v>
      </c>
      <c r="N22" s="185">
        <v>111.27847000000001</v>
      </c>
      <c r="O22" s="185">
        <v>8.06323</v>
      </c>
      <c r="P22" s="185">
        <v>4.69322</v>
      </c>
      <c r="Q22" s="253">
        <f t="shared" si="0"/>
        <v>372.79614999999995</v>
      </c>
      <c r="R22" s="186"/>
      <c r="S22" s="187">
        <f t="shared" si="1"/>
        <v>0.7768265497711563</v>
      </c>
      <c r="T22" s="187">
        <f t="shared" si="2"/>
        <v>0.6494554195369239</v>
      </c>
      <c r="U22" s="188">
        <v>295.36940000000004</v>
      </c>
      <c r="V22" s="189">
        <f t="shared" si="3"/>
        <v>77.42674999999991</v>
      </c>
    </row>
    <row r="23" spans="1:22" s="188" customFormat="1" ht="15">
      <c r="A23" s="210">
        <v>11</v>
      </c>
      <c r="B23" s="211" t="s">
        <v>33</v>
      </c>
      <c r="C23" s="212"/>
      <c r="D23" s="213">
        <v>31.543783999999945</v>
      </c>
      <c r="E23" s="182"/>
      <c r="F23" s="182"/>
      <c r="G23" s="183"/>
      <c r="H23" s="182"/>
      <c r="I23" s="185"/>
      <c r="J23" s="185">
        <v>398.93606</v>
      </c>
      <c r="K23" s="185">
        <v>0</v>
      </c>
      <c r="L23" s="185">
        <v>235.6102</v>
      </c>
      <c r="M23" s="185">
        <v>12.25408</v>
      </c>
      <c r="N23" s="185">
        <v>103.62356</v>
      </c>
      <c r="O23" s="185">
        <v>3.48995</v>
      </c>
      <c r="P23" s="185">
        <v>7.42361</v>
      </c>
      <c r="Q23" s="253">
        <f t="shared" si="0"/>
        <v>362.4014</v>
      </c>
      <c r="R23" s="186"/>
      <c r="S23" s="187">
        <f t="shared" si="1"/>
        <v>0.9084197602994325</v>
      </c>
      <c r="T23" s="187">
        <f t="shared" si="2"/>
        <v>0.6501360094083521</v>
      </c>
      <c r="U23" s="188">
        <v>331.16625</v>
      </c>
      <c r="V23" s="189">
        <f t="shared" si="3"/>
        <v>31.235150000000033</v>
      </c>
    </row>
    <row r="24" spans="1:22" s="188" customFormat="1" ht="15">
      <c r="A24" s="210">
        <v>12</v>
      </c>
      <c r="B24" s="211" t="s">
        <v>34</v>
      </c>
      <c r="C24" s="212">
        <v>2781</v>
      </c>
      <c r="D24" s="213">
        <v>37.57820179999999</v>
      </c>
      <c r="E24" s="182"/>
      <c r="F24" s="182"/>
      <c r="G24" s="183"/>
      <c r="H24" s="182"/>
      <c r="I24" s="185"/>
      <c r="J24" s="185">
        <v>270.67044</v>
      </c>
      <c r="K24" s="185">
        <v>511.81866</v>
      </c>
      <c r="L24" s="185">
        <v>111.0727775</v>
      </c>
      <c r="M24" s="185">
        <v>3.38417</v>
      </c>
      <c r="N24" s="185">
        <v>37.0918625</v>
      </c>
      <c r="O24" s="185">
        <v>32.85524</v>
      </c>
      <c r="P24" s="185">
        <v>0.363855</v>
      </c>
      <c r="Q24" s="253">
        <f t="shared" si="0"/>
        <v>184.767905</v>
      </c>
      <c r="R24" s="186"/>
      <c r="S24" s="187">
        <f t="shared" si="1"/>
        <v>0.682630526628619</v>
      </c>
      <c r="T24" s="187">
        <f t="shared" si="2"/>
        <v>0.6011475721392197</v>
      </c>
      <c r="U24" s="188">
        <v>129.48262999999997</v>
      </c>
      <c r="V24" s="189">
        <f t="shared" si="3"/>
        <v>55.28527500000004</v>
      </c>
    </row>
    <row r="25" spans="1:22" s="188" customFormat="1" ht="15">
      <c r="A25" s="210">
        <v>13</v>
      </c>
      <c r="B25" s="211" t="s">
        <v>35</v>
      </c>
      <c r="C25" s="212">
        <v>3059</v>
      </c>
      <c r="D25" s="213">
        <v>118.9982664999999</v>
      </c>
      <c r="E25" s="182"/>
      <c r="F25" s="182"/>
      <c r="G25" s="183"/>
      <c r="H25" s="182"/>
      <c r="I25" s="212"/>
      <c r="J25" s="185">
        <v>381.65228</v>
      </c>
      <c r="K25" s="185">
        <v>0</v>
      </c>
      <c r="L25" s="185">
        <v>144.472</v>
      </c>
      <c r="M25" s="185">
        <v>5.68649</v>
      </c>
      <c r="N25" s="185">
        <v>49.30962</v>
      </c>
      <c r="O25" s="185">
        <v>6.1106</v>
      </c>
      <c r="P25" s="185">
        <v>4.73517</v>
      </c>
      <c r="Q25" s="253">
        <f t="shared" si="0"/>
        <v>210.31388</v>
      </c>
      <c r="R25" s="186"/>
      <c r="S25" s="187">
        <f t="shared" si="1"/>
        <v>0.5510615055149153</v>
      </c>
      <c r="T25" s="187">
        <f t="shared" si="2"/>
        <v>0.6869351656676203</v>
      </c>
      <c r="U25" s="188">
        <v>165.27846</v>
      </c>
      <c r="V25" s="189">
        <f t="shared" si="3"/>
        <v>45.035420000000016</v>
      </c>
    </row>
    <row r="26" spans="1:22" s="10" customFormat="1" ht="19.5" customHeight="1">
      <c r="A26" s="20"/>
      <c r="B26" s="21" t="s">
        <v>5</v>
      </c>
      <c r="C26" s="22">
        <f>SUM(C13:C25)</f>
        <v>33724</v>
      </c>
      <c r="D26" s="23">
        <f>SUM(D13:D25)</f>
        <v>1084.6182207999996</v>
      </c>
      <c r="E26" s="22">
        <f aca="true" t="shared" si="4" ref="E26:J26">SUM(E13:E25)</f>
        <v>0</v>
      </c>
      <c r="F26" s="22">
        <f t="shared" si="4"/>
        <v>0</v>
      </c>
      <c r="G26" s="23">
        <f>SUM(G13:G25)</f>
        <v>0</v>
      </c>
      <c r="H26" s="23">
        <f>SUM(H13:H25)</f>
        <v>0</v>
      </c>
      <c r="I26" s="24">
        <f t="shared" si="4"/>
        <v>0</v>
      </c>
      <c r="J26" s="23">
        <f t="shared" si="4"/>
        <v>6032.1381281</v>
      </c>
      <c r="K26" s="23"/>
      <c r="L26" s="25">
        <f aca="true" t="shared" si="5" ref="L26:R26">SUM(L13:L25)</f>
        <v>2872.8671175</v>
      </c>
      <c r="M26" s="25">
        <f t="shared" si="5"/>
        <v>142.48385</v>
      </c>
      <c r="N26" s="25">
        <f t="shared" si="5"/>
        <v>1677.96824</v>
      </c>
      <c r="O26" s="25">
        <f t="shared" si="5"/>
        <v>84.15395500000001</v>
      </c>
      <c r="P26" s="25">
        <f t="shared" si="5"/>
        <v>90.11434999999999</v>
      </c>
      <c r="Q26" s="24">
        <f>SUM(Q13:Q25)</f>
        <v>4867.587512499999</v>
      </c>
      <c r="R26" s="26">
        <f t="shared" si="5"/>
        <v>0</v>
      </c>
      <c r="S26" s="156"/>
      <c r="V26" s="44">
        <f>SUM(V13:V25)</f>
        <v>532.7946250000002</v>
      </c>
    </row>
    <row r="27" spans="1:18" s="11" customFormat="1" ht="15.75">
      <c r="A27" s="27">
        <v>1</v>
      </c>
      <c r="B27" s="28" t="s">
        <v>54</v>
      </c>
      <c r="C27" s="19"/>
      <c r="D27" s="29">
        <v>68.31302</v>
      </c>
      <c r="E27" s="30"/>
      <c r="F27" s="19"/>
      <c r="G27" s="19"/>
      <c r="H27" s="19"/>
      <c r="I27" s="19"/>
      <c r="J27" s="31">
        <f>SUM(D27:I27)</f>
        <v>68.31302</v>
      </c>
      <c r="K27" s="31"/>
      <c r="L27" s="32">
        <f>19.43+3.2+15.88+9.09+11.05+5.94+1.62+8.78+0.50485+1.19</f>
        <v>76.68485</v>
      </c>
      <c r="M27" s="32"/>
      <c r="N27" s="32"/>
      <c r="O27" s="32"/>
      <c r="P27" s="32"/>
      <c r="Q27" s="77">
        <f t="shared" si="0"/>
        <v>76.68485</v>
      </c>
      <c r="R27" s="19"/>
    </row>
    <row r="28" spans="1:19" s="11" customFormat="1" ht="15.75">
      <c r="A28" s="27">
        <v>2</v>
      </c>
      <c r="B28" s="28" t="s">
        <v>119</v>
      </c>
      <c r="C28" s="19"/>
      <c r="D28" s="29">
        <v>319.84838220000165</v>
      </c>
      <c r="E28" s="30"/>
      <c r="F28" s="19"/>
      <c r="G28" s="29"/>
      <c r="H28" s="19"/>
      <c r="I28" s="19"/>
      <c r="J28" s="31">
        <f>SUM(D28:I28)</f>
        <v>319.84838220000165</v>
      </c>
      <c r="K28" s="31"/>
      <c r="L28" s="32"/>
      <c r="M28" s="32"/>
      <c r="N28" s="32"/>
      <c r="O28" s="32">
        <f>0.68893+1.53248+1.48104+0.91198+1.00785+1.15998+0.92863+1.64541+1.53136</f>
        <v>10.88766</v>
      </c>
      <c r="P28" s="32">
        <f>2.27135+2.05755+9.35613+0.82667+0.48209+1.21124+1.46865+0.15864+4.42947</f>
        <v>22.261789999999998</v>
      </c>
      <c r="Q28" s="77">
        <f t="shared" si="0"/>
        <v>33.14945</v>
      </c>
      <c r="R28" s="19"/>
      <c r="S28" s="45">
        <f>O28+P28</f>
        <v>33.14945</v>
      </c>
    </row>
    <row r="29" spans="1:21" s="38" customFormat="1" ht="19.5" customHeight="1">
      <c r="A29" s="33"/>
      <c r="B29" s="34" t="s">
        <v>5</v>
      </c>
      <c r="C29" s="35">
        <f>SUM(C16:C28)</f>
        <v>57194</v>
      </c>
      <c r="D29" s="36">
        <f>SUM(D27:D28)</f>
        <v>388.16140220000165</v>
      </c>
      <c r="E29" s="35">
        <f aca="true" t="shared" si="6" ref="E29:P29">SUM(E27:E28)</f>
        <v>0</v>
      </c>
      <c r="F29" s="35">
        <f t="shared" si="6"/>
        <v>0</v>
      </c>
      <c r="G29" s="36">
        <f>SUM(G27:G28)</f>
        <v>0</v>
      </c>
      <c r="H29" s="35">
        <f>SUM(H27:H28)</f>
        <v>0</v>
      </c>
      <c r="I29" s="35">
        <f t="shared" si="6"/>
        <v>0</v>
      </c>
      <c r="J29" s="35">
        <f>SUM(J27:J28)</f>
        <v>388.16140220000165</v>
      </c>
      <c r="K29" s="35"/>
      <c r="L29" s="37">
        <f t="shared" si="6"/>
        <v>76.68485</v>
      </c>
      <c r="M29" s="37">
        <f t="shared" si="6"/>
        <v>0</v>
      </c>
      <c r="N29" s="37">
        <f t="shared" si="6"/>
        <v>0</v>
      </c>
      <c r="O29" s="37">
        <f t="shared" si="6"/>
        <v>10.88766</v>
      </c>
      <c r="P29" s="37">
        <f t="shared" si="6"/>
        <v>22.261789999999998</v>
      </c>
      <c r="Q29" s="37">
        <f>SUM(L29:P29)</f>
        <v>109.83429999999998</v>
      </c>
      <c r="R29" s="33"/>
      <c r="T29" s="130"/>
      <c r="U29" s="130"/>
    </row>
    <row r="30" spans="1:20" s="11" customFormat="1" ht="15.75">
      <c r="A30" s="39"/>
      <c r="B30" s="40" t="s">
        <v>55</v>
      </c>
      <c r="C30" s="39"/>
      <c r="D30" s="41">
        <f aca="true" t="shared" si="7" ref="D30:P30">D26+D29</f>
        <v>1472.7796230000013</v>
      </c>
      <c r="E30" s="20">
        <f t="shared" si="7"/>
        <v>0</v>
      </c>
      <c r="F30" s="20">
        <f t="shared" si="7"/>
        <v>0</v>
      </c>
      <c r="G30" s="41">
        <f t="shared" si="7"/>
        <v>0</v>
      </c>
      <c r="H30" s="41">
        <f t="shared" si="7"/>
        <v>0</v>
      </c>
      <c r="I30" s="20">
        <f t="shared" si="7"/>
        <v>0</v>
      </c>
      <c r="J30" s="41">
        <f t="shared" si="7"/>
        <v>6420.299530300002</v>
      </c>
      <c r="K30" s="41"/>
      <c r="L30" s="42">
        <f t="shared" si="7"/>
        <v>2949.5519675</v>
      </c>
      <c r="M30" s="42">
        <f t="shared" si="7"/>
        <v>142.48385</v>
      </c>
      <c r="N30" s="42">
        <f t="shared" si="7"/>
        <v>1677.96824</v>
      </c>
      <c r="O30" s="42">
        <f t="shared" si="7"/>
        <v>95.04161500000001</v>
      </c>
      <c r="P30" s="42">
        <f t="shared" si="7"/>
        <v>112.37613999999999</v>
      </c>
      <c r="Q30" s="42">
        <f>Q26+Q29</f>
        <v>4977.421812499999</v>
      </c>
      <c r="R30" s="19"/>
      <c r="S30" s="156"/>
      <c r="T30" s="45">
        <f>Q30-S30</f>
        <v>4977.421812499999</v>
      </c>
    </row>
    <row r="31" spans="2:17" s="11" customFormat="1" ht="15.75">
      <c r="B31" s="38"/>
      <c r="E31" s="43"/>
      <c r="L31" s="131"/>
      <c r="N31" s="45"/>
      <c r="Q31" s="44"/>
    </row>
    <row r="32" spans="2:17" s="11" customFormat="1" ht="12.75">
      <c r="B32" s="38"/>
      <c r="E32" s="43"/>
      <c r="Q32" s="45"/>
    </row>
    <row r="33" spans="2:5" s="11" customFormat="1" ht="12.75">
      <c r="B33" s="38"/>
      <c r="E33" s="43"/>
    </row>
    <row r="34" spans="2:5" s="11" customFormat="1" ht="12.75">
      <c r="B34" s="38"/>
      <c r="E34" s="43"/>
    </row>
    <row r="35" spans="2:5" s="11" customFormat="1" ht="12.75">
      <c r="B35" s="38"/>
      <c r="E35" s="43"/>
    </row>
    <row r="36" spans="2:17" s="11" customFormat="1" ht="18.75">
      <c r="B36" s="38"/>
      <c r="E36" s="43"/>
      <c r="N36" s="280"/>
      <c r="O36" s="281"/>
      <c r="P36" s="281"/>
      <c r="Q36" s="281"/>
    </row>
    <row r="37" spans="2:17" s="11" customFormat="1" ht="18.75">
      <c r="B37" s="38"/>
      <c r="E37" s="43"/>
      <c r="N37" s="280"/>
      <c r="O37" s="281"/>
      <c r="P37" s="281"/>
      <c r="Q37" s="281"/>
    </row>
  </sheetData>
  <sheetProtection/>
  <mergeCells count="24">
    <mergeCell ref="N37:Q37"/>
    <mergeCell ref="N10:N11"/>
    <mergeCell ref="Q10:Q11"/>
    <mergeCell ref="O10:P10"/>
    <mergeCell ref="N36:Q36"/>
    <mergeCell ref="A9:A11"/>
    <mergeCell ref="E9:F9"/>
    <mergeCell ref="F10:F11"/>
    <mergeCell ref="B9:B11"/>
    <mergeCell ref="D9:D11"/>
    <mergeCell ref="E10:E11"/>
    <mergeCell ref="O1:Q1"/>
    <mergeCell ref="A2:Q2"/>
    <mergeCell ref="A4:Q4"/>
    <mergeCell ref="A6:Q6"/>
    <mergeCell ref="G9:H9"/>
    <mergeCell ref="H10:H11"/>
    <mergeCell ref="J9:J11"/>
    <mergeCell ref="L9:R9"/>
    <mergeCell ref="K9:K11"/>
    <mergeCell ref="L10:L11"/>
    <mergeCell ref="M10:M11"/>
    <mergeCell ref="I9:I11"/>
    <mergeCell ref="G10:G11"/>
  </mergeCells>
  <conditionalFormatting sqref="T13:T25 S30 S13:S26">
    <cfRule type="cellIs" priority="1" dxfId="1" operator="lessThanOrEqual" stopIfTrue="1">
      <formula>0.6</formula>
    </cfRule>
  </conditionalFormatting>
  <printOptions horizontalCentered="1"/>
  <pageMargins left="0.5" right="0.25" top="0.75" bottom="0.75" header="0.5" footer="0.5"/>
  <pageSetup horizontalDpi="600" verticalDpi="600" orientation="landscape" paperSize="9" scale="69" r:id="rId3"/>
  <headerFooter alignWithMargins="0">
    <oddHeader>&amp;RPart-III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"/>
  <sheetViews>
    <sheetView view="pageBreakPreview" zoomScale="70" zoomScaleNormal="70" zoomScaleSheetLayoutView="70" zoomScalePageLayoutView="0" workbookViewId="0" topLeftCell="A1">
      <pane xSplit="2" ySplit="13" topLeftCell="A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51" sqref="B51"/>
    </sheetView>
  </sheetViews>
  <sheetFormatPr defaultColWidth="9.140625" defaultRowHeight="15"/>
  <cols>
    <col min="1" max="1" width="4.140625" style="50" customWidth="1"/>
    <col min="2" max="2" width="20.57421875" style="49" customWidth="1"/>
    <col min="3" max="3" width="7.57421875" style="50" customWidth="1"/>
    <col min="4" max="4" width="8.57421875" style="50" customWidth="1"/>
    <col min="5" max="6" width="7.57421875" style="50" customWidth="1"/>
    <col min="7" max="7" width="8.57421875" style="50" customWidth="1"/>
    <col min="8" max="8" width="8.28125" style="50" customWidth="1"/>
    <col min="9" max="9" width="7.57421875" style="50" customWidth="1"/>
    <col min="10" max="10" width="8.8515625" style="50" customWidth="1"/>
    <col min="11" max="11" width="8.7109375" style="50" customWidth="1"/>
    <col min="12" max="16" width="7.57421875" style="50" customWidth="1"/>
    <col min="17" max="17" width="8.57421875" style="50" customWidth="1"/>
    <col min="18" max="18" width="6.28125" style="50" customWidth="1"/>
    <col min="19" max="19" width="9.28125" style="50" customWidth="1"/>
    <col min="20" max="23" width="8.00390625" style="50" customWidth="1"/>
    <col min="24" max="24" width="8.8515625" style="50" customWidth="1"/>
    <col min="25" max="38" width="8.00390625" style="50" customWidth="1"/>
    <col min="39" max="40" width="7.00390625" style="50" customWidth="1"/>
    <col min="41" max="41" width="8.7109375" style="50" customWidth="1"/>
    <col min="42" max="42" width="6.28125" style="50" customWidth="1"/>
    <col min="43" max="43" width="6.7109375" style="50" customWidth="1"/>
    <col min="44" max="44" width="7.00390625" style="50" customWidth="1"/>
    <col min="45" max="45" width="6.00390625" style="50" customWidth="1"/>
    <col min="46" max="46" width="6.8515625" style="50" customWidth="1"/>
    <col min="47" max="47" width="7.57421875" style="50" customWidth="1"/>
    <col min="48" max="48" width="6.140625" style="50" customWidth="1"/>
    <col min="49" max="49" width="7.00390625" style="50" customWidth="1"/>
    <col min="50" max="50" width="7.57421875" style="50" customWidth="1"/>
    <col min="51" max="51" width="6.00390625" style="50" customWidth="1"/>
    <col min="52" max="52" width="5.421875" style="50" customWidth="1"/>
    <col min="53" max="53" width="7.57421875" style="50" customWidth="1"/>
    <col min="54" max="54" width="6.28125" style="50" customWidth="1"/>
    <col min="55" max="55" width="5.8515625" style="50" customWidth="1"/>
    <col min="56" max="56" width="7.00390625" style="50" customWidth="1"/>
    <col min="57" max="58" width="6.140625" style="50" customWidth="1"/>
    <col min="59" max="59" width="9.8515625" style="50" customWidth="1"/>
    <col min="60" max="60" width="6.140625" style="50" customWidth="1"/>
    <col min="61" max="61" width="6.421875" style="50" customWidth="1"/>
    <col min="62" max="62" width="9.421875" style="50" customWidth="1"/>
    <col min="63" max="63" width="9.28125" style="50" bestFit="1" customWidth="1"/>
    <col min="64" max="16384" width="9.140625" style="50" customWidth="1"/>
  </cols>
  <sheetData>
    <row r="1" ht="16.5">
      <c r="A1" s="48"/>
    </row>
    <row r="2" spans="1:62" ht="21.75" customHeight="1">
      <c r="A2" s="287" t="s">
        <v>62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8" t="s">
        <v>62</v>
      </c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 t="s">
        <v>62</v>
      </c>
      <c r="AN2" s="288"/>
      <c r="AO2" s="288"/>
      <c r="AP2" s="288"/>
      <c r="AQ2" s="288"/>
      <c r="AR2" s="288"/>
      <c r="AS2" s="288"/>
      <c r="AT2" s="288"/>
      <c r="AU2" s="288"/>
      <c r="AV2" s="288"/>
      <c r="AW2" s="288"/>
      <c r="AX2" s="288"/>
      <c r="AY2" s="288"/>
      <c r="AZ2" s="288"/>
      <c r="BA2" s="288"/>
      <c r="BB2" s="288"/>
      <c r="BC2" s="288"/>
      <c r="BD2" s="288"/>
      <c r="BE2" s="288"/>
      <c r="BF2" s="288"/>
      <c r="BG2" s="288"/>
      <c r="BH2" s="288"/>
      <c r="BI2" s="288"/>
      <c r="BJ2" s="288"/>
    </row>
    <row r="3" spans="1:40" ht="15" customHeight="1">
      <c r="A3" s="51"/>
      <c r="B3" s="51"/>
      <c r="U3" s="51"/>
      <c r="V3" s="51"/>
      <c r="AM3" s="51"/>
      <c r="AN3" s="51"/>
    </row>
    <row r="4" spans="1:62" ht="20.25" customHeight="1">
      <c r="A4" s="289" t="s">
        <v>38</v>
      </c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90" t="s">
        <v>38</v>
      </c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0"/>
      <c r="AI4" s="290"/>
      <c r="AJ4" s="290"/>
      <c r="AK4" s="290"/>
      <c r="AL4" s="290"/>
      <c r="AM4" s="290" t="s">
        <v>38</v>
      </c>
      <c r="AN4" s="290"/>
      <c r="AO4" s="290"/>
      <c r="AP4" s="290"/>
      <c r="AQ4" s="290"/>
      <c r="AR4" s="290"/>
      <c r="AS4" s="290"/>
      <c r="AT4" s="290"/>
      <c r="AU4" s="290"/>
      <c r="AV4" s="290"/>
      <c r="AW4" s="290"/>
      <c r="AX4" s="290"/>
      <c r="AY4" s="290"/>
      <c r="AZ4" s="290"/>
      <c r="BA4" s="290"/>
      <c r="BB4" s="290"/>
      <c r="BC4" s="290"/>
      <c r="BD4" s="290"/>
      <c r="BE4" s="290"/>
      <c r="BF4" s="290"/>
      <c r="BG4" s="290"/>
      <c r="BH4" s="290"/>
      <c r="BI4" s="290"/>
      <c r="BJ4" s="290"/>
    </row>
    <row r="5" spans="1:40" ht="19.5" customHeight="1">
      <c r="A5" s="52"/>
      <c r="B5" s="52"/>
      <c r="I5" s="53"/>
      <c r="J5" s="53"/>
      <c r="U5" s="52"/>
      <c r="V5" s="52"/>
      <c r="AM5" s="52"/>
      <c r="AN5" s="52"/>
    </row>
    <row r="6" spans="1:62" ht="18.75" customHeight="1">
      <c r="A6" s="294" t="s">
        <v>126</v>
      </c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4"/>
      <c r="Q6" s="294"/>
      <c r="R6" s="294"/>
      <c r="S6" s="294"/>
      <c r="T6" s="294"/>
      <c r="U6" s="294" t="s">
        <v>126</v>
      </c>
      <c r="V6" s="294"/>
      <c r="W6" s="294"/>
      <c r="X6" s="294"/>
      <c r="Y6" s="294"/>
      <c r="Z6" s="294"/>
      <c r="AA6" s="294"/>
      <c r="AB6" s="294"/>
      <c r="AC6" s="294"/>
      <c r="AD6" s="294"/>
      <c r="AE6" s="294"/>
      <c r="AF6" s="294"/>
      <c r="AG6" s="294"/>
      <c r="AH6" s="294"/>
      <c r="AI6" s="294"/>
      <c r="AJ6" s="294"/>
      <c r="AK6" s="294"/>
      <c r="AL6" s="294"/>
      <c r="AM6" s="294" t="s">
        <v>126</v>
      </c>
      <c r="AN6" s="294"/>
      <c r="AO6" s="294"/>
      <c r="AP6" s="294"/>
      <c r="AQ6" s="294"/>
      <c r="AR6" s="294"/>
      <c r="AS6" s="294"/>
      <c r="AT6" s="294"/>
      <c r="AU6" s="294"/>
      <c r="AV6" s="294"/>
      <c r="AW6" s="294"/>
      <c r="AX6" s="294"/>
      <c r="AY6" s="294"/>
      <c r="AZ6" s="294"/>
      <c r="BA6" s="294"/>
      <c r="BB6" s="294"/>
      <c r="BC6" s="294"/>
      <c r="BD6" s="294"/>
      <c r="BE6" s="294"/>
      <c r="BF6" s="294"/>
      <c r="BG6" s="294"/>
      <c r="BH6" s="294"/>
      <c r="BI6" s="294"/>
      <c r="BJ6" s="294"/>
    </row>
    <row r="7" spans="1:2" ht="13.5" customHeight="1">
      <c r="A7" s="52"/>
      <c r="B7" s="52"/>
    </row>
    <row r="8" spans="1:2" ht="19.5" customHeight="1">
      <c r="A8" s="54" t="s">
        <v>39</v>
      </c>
      <c r="B8" s="55"/>
    </row>
    <row r="9" spans="2:62" ht="20.25">
      <c r="B9" s="50"/>
      <c r="C9" s="285">
        <v>1</v>
      </c>
      <c r="D9" s="285"/>
      <c r="E9" s="285"/>
      <c r="F9" s="285"/>
      <c r="G9" s="285"/>
      <c r="H9" s="285"/>
      <c r="I9" s="285">
        <v>2</v>
      </c>
      <c r="J9" s="285"/>
      <c r="K9" s="285"/>
      <c r="L9" s="285"/>
      <c r="M9" s="285"/>
      <c r="N9" s="285"/>
      <c r="O9" s="285">
        <v>3</v>
      </c>
      <c r="P9" s="285"/>
      <c r="Q9" s="285"/>
      <c r="R9" s="285"/>
      <c r="S9" s="285"/>
      <c r="T9" s="285"/>
      <c r="U9" s="285">
        <v>4</v>
      </c>
      <c r="V9" s="285"/>
      <c r="W9" s="285"/>
      <c r="X9" s="285"/>
      <c r="Y9" s="285"/>
      <c r="Z9" s="285"/>
      <c r="AA9" s="285">
        <v>5</v>
      </c>
      <c r="AB9" s="285"/>
      <c r="AC9" s="285"/>
      <c r="AD9" s="285"/>
      <c r="AE9" s="285"/>
      <c r="AF9" s="285"/>
      <c r="AG9" s="286">
        <v>6</v>
      </c>
      <c r="AH9" s="286"/>
      <c r="AI9" s="286"/>
      <c r="AJ9" s="286"/>
      <c r="AK9" s="286"/>
      <c r="AL9" s="286"/>
      <c r="AM9" s="286">
        <v>7</v>
      </c>
      <c r="AN9" s="286"/>
      <c r="AO9" s="286"/>
      <c r="AP9" s="286"/>
      <c r="AQ9" s="286"/>
      <c r="AR9" s="286"/>
      <c r="AS9" s="286">
        <v>8</v>
      </c>
      <c r="AT9" s="286"/>
      <c r="AU9" s="286"/>
      <c r="AV9" s="286"/>
      <c r="AW9" s="286"/>
      <c r="AX9" s="286"/>
      <c r="AY9" s="286">
        <v>9</v>
      </c>
      <c r="AZ9" s="286"/>
      <c r="BA9" s="286"/>
      <c r="BB9" s="286"/>
      <c r="BC9" s="286"/>
      <c r="BD9" s="286"/>
      <c r="BE9" s="286">
        <v>10</v>
      </c>
      <c r="BF9" s="286"/>
      <c r="BG9" s="286"/>
      <c r="BH9" s="286"/>
      <c r="BI9" s="286"/>
      <c r="BJ9" s="286"/>
    </row>
    <row r="10" spans="1:62" s="56" customFormat="1" ht="31.5" customHeight="1">
      <c r="A10" s="299" t="s">
        <v>0</v>
      </c>
      <c r="B10" s="302" t="s">
        <v>41</v>
      </c>
      <c r="C10" s="293" t="s">
        <v>63</v>
      </c>
      <c r="D10" s="293"/>
      <c r="E10" s="293"/>
      <c r="F10" s="293"/>
      <c r="G10" s="293"/>
      <c r="H10" s="293"/>
      <c r="I10" s="291" t="s">
        <v>64</v>
      </c>
      <c r="J10" s="292"/>
      <c r="K10" s="292"/>
      <c r="L10" s="292"/>
      <c r="M10" s="292"/>
      <c r="N10" s="298"/>
      <c r="O10" s="291" t="s">
        <v>65</v>
      </c>
      <c r="P10" s="292"/>
      <c r="Q10" s="292"/>
      <c r="R10" s="292"/>
      <c r="S10" s="292"/>
      <c r="T10" s="298"/>
      <c r="U10" s="291" t="s">
        <v>66</v>
      </c>
      <c r="V10" s="292"/>
      <c r="W10" s="292"/>
      <c r="X10" s="292"/>
      <c r="Y10" s="292"/>
      <c r="Z10" s="292"/>
      <c r="AA10" s="291" t="s">
        <v>67</v>
      </c>
      <c r="AB10" s="292"/>
      <c r="AC10" s="292"/>
      <c r="AD10" s="292"/>
      <c r="AE10" s="292"/>
      <c r="AF10" s="292"/>
      <c r="AG10" s="293" t="s">
        <v>68</v>
      </c>
      <c r="AH10" s="293"/>
      <c r="AI10" s="293"/>
      <c r="AJ10" s="293"/>
      <c r="AK10" s="293"/>
      <c r="AL10" s="293"/>
      <c r="AM10" s="293" t="s">
        <v>69</v>
      </c>
      <c r="AN10" s="293"/>
      <c r="AO10" s="293"/>
      <c r="AP10" s="293"/>
      <c r="AQ10" s="293"/>
      <c r="AR10" s="293"/>
      <c r="AS10" s="293" t="s">
        <v>70</v>
      </c>
      <c r="AT10" s="293"/>
      <c r="AU10" s="293"/>
      <c r="AV10" s="293"/>
      <c r="AW10" s="293"/>
      <c r="AX10" s="293"/>
      <c r="AY10" s="293" t="s">
        <v>71</v>
      </c>
      <c r="AZ10" s="293"/>
      <c r="BA10" s="293"/>
      <c r="BB10" s="293"/>
      <c r="BC10" s="293"/>
      <c r="BD10" s="293"/>
      <c r="BE10" s="293" t="s">
        <v>72</v>
      </c>
      <c r="BF10" s="293"/>
      <c r="BG10" s="293"/>
      <c r="BH10" s="293"/>
      <c r="BI10" s="293"/>
      <c r="BJ10" s="293"/>
    </row>
    <row r="11" spans="1:62" s="56" customFormat="1" ht="28.5" customHeight="1">
      <c r="A11" s="300"/>
      <c r="B11" s="303"/>
      <c r="C11" s="293" t="s">
        <v>73</v>
      </c>
      <c r="D11" s="293"/>
      <c r="E11" s="293"/>
      <c r="F11" s="293" t="s">
        <v>74</v>
      </c>
      <c r="G11" s="293"/>
      <c r="H11" s="293"/>
      <c r="I11" s="293" t="s">
        <v>73</v>
      </c>
      <c r="J11" s="293"/>
      <c r="K11" s="293"/>
      <c r="L11" s="293" t="s">
        <v>74</v>
      </c>
      <c r="M11" s="293"/>
      <c r="N11" s="293"/>
      <c r="O11" s="293" t="s">
        <v>73</v>
      </c>
      <c r="P11" s="293"/>
      <c r="Q11" s="293"/>
      <c r="R11" s="293" t="s">
        <v>74</v>
      </c>
      <c r="S11" s="293"/>
      <c r="T11" s="293"/>
      <c r="U11" s="293" t="s">
        <v>73</v>
      </c>
      <c r="V11" s="293"/>
      <c r="W11" s="293"/>
      <c r="X11" s="293" t="s">
        <v>74</v>
      </c>
      <c r="Y11" s="293"/>
      <c r="Z11" s="293"/>
      <c r="AA11" s="293" t="s">
        <v>73</v>
      </c>
      <c r="AB11" s="293"/>
      <c r="AC11" s="293"/>
      <c r="AD11" s="293" t="s">
        <v>74</v>
      </c>
      <c r="AE11" s="293"/>
      <c r="AF11" s="293"/>
      <c r="AG11" s="293" t="s">
        <v>73</v>
      </c>
      <c r="AH11" s="293"/>
      <c r="AI11" s="293"/>
      <c r="AJ11" s="293" t="s">
        <v>74</v>
      </c>
      <c r="AK11" s="293"/>
      <c r="AL11" s="293"/>
      <c r="AM11" s="293" t="s">
        <v>73</v>
      </c>
      <c r="AN11" s="293"/>
      <c r="AO11" s="293"/>
      <c r="AP11" s="293" t="s">
        <v>74</v>
      </c>
      <c r="AQ11" s="293"/>
      <c r="AR11" s="293"/>
      <c r="AS11" s="293" t="s">
        <v>73</v>
      </c>
      <c r="AT11" s="293"/>
      <c r="AU11" s="293"/>
      <c r="AV11" s="293" t="s">
        <v>74</v>
      </c>
      <c r="AW11" s="293"/>
      <c r="AX11" s="293"/>
      <c r="AY11" s="293" t="s">
        <v>73</v>
      </c>
      <c r="AZ11" s="293"/>
      <c r="BA11" s="293"/>
      <c r="BB11" s="293" t="s">
        <v>74</v>
      </c>
      <c r="BC11" s="293"/>
      <c r="BD11" s="293"/>
      <c r="BE11" s="293" t="s">
        <v>73</v>
      </c>
      <c r="BF11" s="293"/>
      <c r="BG11" s="293"/>
      <c r="BH11" s="293" t="s">
        <v>74</v>
      </c>
      <c r="BI11" s="293"/>
      <c r="BJ11" s="293"/>
    </row>
    <row r="12" spans="1:62" s="57" customFormat="1" ht="28.5" customHeight="1">
      <c r="A12" s="301"/>
      <c r="B12" s="304"/>
      <c r="C12" s="295" t="s">
        <v>75</v>
      </c>
      <c r="D12" s="295"/>
      <c r="E12" s="296" t="s">
        <v>76</v>
      </c>
      <c r="F12" s="295" t="s">
        <v>75</v>
      </c>
      <c r="G12" s="295"/>
      <c r="H12" s="296" t="s">
        <v>76</v>
      </c>
      <c r="I12" s="295" t="s">
        <v>75</v>
      </c>
      <c r="J12" s="295"/>
      <c r="K12" s="296" t="s">
        <v>76</v>
      </c>
      <c r="L12" s="295" t="s">
        <v>75</v>
      </c>
      <c r="M12" s="295"/>
      <c r="N12" s="296" t="s">
        <v>76</v>
      </c>
      <c r="O12" s="295" t="s">
        <v>75</v>
      </c>
      <c r="P12" s="295"/>
      <c r="Q12" s="296" t="s">
        <v>76</v>
      </c>
      <c r="R12" s="295" t="s">
        <v>75</v>
      </c>
      <c r="S12" s="295"/>
      <c r="T12" s="296" t="s">
        <v>76</v>
      </c>
      <c r="U12" s="295" t="s">
        <v>75</v>
      </c>
      <c r="V12" s="295"/>
      <c r="W12" s="296" t="s">
        <v>76</v>
      </c>
      <c r="X12" s="295" t="s">
        <v>75</v>
      </c>
      <c r="Y12" s="295"/>
      <c r="Z12" s="296" t="s">
        <v>76</v>
      </c>
      <c r="AA12" s="295" t="s">
        <v>75</v>
      </c>
      <c r="AB12" s="295"/>
      <c r="AC12" s="296" t="s">
        <v>76</v>
      </c>
      <c r="AD12" s="295" t="s">
        <v>75</v>
      </c>
      <c r="AE12" s="295"/>
      <c r="AF12" s="296" t="s">
        <v>76</v>
      </c>
      <c r="AG12" s="295" t="s">
        <v>75</v>
      </c>
      <c r="AH12" s="295"/>
      <c r="AI12" s="296" t="s">
        <v>76</v>
      </c>
      <c r="AJ12" s="295" t="s">
        <v>75</v>
      </c>
      <c r="AK12" s="295"/>
      <c r="AL12" s="296" t="s">
        <v>76</v>
      </c>
      <c r="AM12" s="295" t="s">
        <v>75</v>
      </c>
      <c r="AN12" s="295"/>
      <c r="AO12" s="296" t="s">
        <v>76</v>
      </c>
      <c r="AP12" s="295" t="s">
        <v>75</v>
      </c>
      <c r="AQ12" s="295"/>
      <c r="AR12" s="296" t="s">
        <v>76</v>
      </c>
      <c r="AS12" s="295" t="s">
        <v>75</v>
      </c>
      <c r="AT12" s="295"/>
      <c r="AU12" s="296" t="s">
        <v>76</v>
      </c>
      <c r="AV12" s="295" t="s">
        <v>75</v>
      </c>
      <c r="AW12" s="295"/>
      <c r="AX12" s="296" t="s">
        <v>76</v>
      </c>
      <c r="AY12" s="295" t="s">
        <v>75</v>
      </c>
      <c r="AZ12" s="295"/>
      <c r="BA12" s="296" t="s">
        <v>76</v>
      </c>
      <c r="BB12" s="295" t="s">
        <v>75</v>
      </c>
      <c r="BC12" s="295"/>
      <c r="BD12" s="296" t="s">
        <v>76</v>
      </c>
      <c r="BE12" s="295" t="s">
        <v>75</v>
      </c>
      <c r="BF12" s="295"/>
      <c r="BG12" s="296" t="s">
        <v>76</v>
      </c>
      <c r="BH12" s="295" t="s">
        <v>75</v>
      </c>
      <c r="BI12" s="295"/>
      <c r="BJ12" s="296" t="s">
        <v>76</v>
      </c>
    </row>
    <row r="13" spans="1:62" s="62" customFormat="1" ht="13.5" customHeight="1">
      <c r="A13" s="58"/>
      <c r="B13" s="59"/>
      <c r="C13" s="60" t="s">
        <v>77</v>
      </c>
      <c r="D13" s="60" t="s">
        <v>78</v>
      </c>
      <c r="E13" s="297"/>
      <c r="F13" s="60" t="s">
        <v>77</v>
      </c>
      <c r="G13" s="60" t="s">
        <v>78</v>
      </c>
      <c r="H13" s="297"/>
      <c r="I13" s="60" t="s">
        <v>77</v>
      </c>
      <c r="J13" s="60" t="s">
        <v>79</v>
      </c>
      <c r="K13" s="297"/>
      <c r="L13" s="60" t="s">
        <v>77</v>
      </c>
      <c r="M13" s="60" t="s">
        <v>79</v>
      </c>
      <c r="N13" s="297"/>
      <c r="O13" s="60" t="s">
        <v>77</v>
      </c>
      <c r="P13" s="60" t="s">
        <v>80</v>
      </c>
      <c r="Q13" s="297"/>
      <c r="R13" s="60" t="s">
        <v>77</v>
      </c>
      <c r="S13" s="60" t="s">
        <v>80</v>
      </c>
      <c r="T13" s="297"/>
      <c r="U13" s="60" t="s">
        <v>77</v>
      </c>
      <c r="V13" s="61" t="s">
        <v>79</v>
      </c>
      <c r="W13" s="297"/>
      <c r="X13" s="60" t="s">
        <v>77</v>
      </c>
      <c r="Y13" s="60" t="s">
        <v>79</v>
      </c>
      <c r="Z13" s="297"/>
      <c r="AA13" s="60" t="s">
        <v>77</v>
      </c>
      <c r="AB13" s="60" t="s">
        <v>78</v>
      </c>
      <c r="AC13" s="297"/>
      <c r="AD13" s="60" t="s">
        <v>77</v>
      </c>
      <c r="AE13" s="60" t="s">
        <v>78</v>
      </c>
      <c r="AF13" s="297"/>
      <c r="AG13" s="60" t="s">
        <v>77</v>
      </c>
      <c r="AH13" s="60" t="s">
        <v>79</v>
      </c>
      <c r="AI13" s="297"/>
      <c r="AJ13" s="60" t="s">
        <v>77</v>
      </c>
      <c r="AK13" s="60" t="s">
        <v>79</v>
      </c>
      <c r="AL13" s="297"/>
      <c r="AM13" s="60" t="s">
        <v>77</v>
      </c>
      <c r="AN13" s="60" t="s">
        <v>80</v>
      </c>
      <c r="AO13" s="297"/>
      <c r="AP13" s="60" t="s">
        <v>77</v>
      </c>
      <c r="AQ13" s="60" t="s">
        <v>80</v>
      </c>
      <c r="AR13" s="297"/>
      <c r="AS13" s="60" t="s">
        <v>77</v>
      </c>
      <c r="AT13" s="60" t="s">
        <v>80</v>
      </c>
      <c r="AU13" s="297"/>
      <c r="AV13" s="60" t="s">
        <v>77</v>
      </c>
      <c r="AW13" s="60" t="s">
        <v>80</v>
      </c>
      <c r="AX13" s="297"/>
      <c r="AY13" s="60" t="s">
        <v>77</v>
      </c>
      <c r="AZ13" s="60"/>
      <c r="BA13" s="297"/>
      <c r="BB13" s="60" t="s">
        <v>77</v>
      </c>
      <c r="BC13" s="60"/>
      <c r="BD13" s="297"/>
      <c r="BE13" s="60" t="s">
        <v>77</v>
      </c>
      <c r="BF13" s="60"/>
      <c r="BG13" s="297"/>
      <c r="BH13" s="60" t="s">
        <v>77</v>
      </c>
      <c r="BI13" s="60"/>
      <c r="BJ13" s="297"/>
    </row>
    <row r="14" spans="1:63" s="197" customFormat="1" ht="16.5" customHeight="1">
      <c r="A14" s="190">
        <v>1</v>
      </c>
      <c r="B14" s="191" t="s">
        <v>23</v>
      </c>
      <c r="C14" s="192">
        <v>42</v>
      </c>
      <c r="D14" s="193">
        <v>51382.49</v>
      </c>
      <c r="E14" s="192">
        <v>25.13136</v>
      </c>
      <c r="F14" s="192">
        <v>11</v>
      </c>
      <c r="G14" s="192">
        <v>16663.36</v>
      </c>
      <c r="H14" s="192">
        <v>4.41407</v>
      </c>
      <c r="I14" s="192">
        <v>20</v>
      </c>
      <c r="J14" s="192">
        <v>15.04</v>
      </c>
      <c r="K14" s="192">
        <v>2.494135</v>
      </c>
      <c r="L14" s="192">
        <v>38</v>
      </c>
      <c r="M14" s="192">
        <v>37.945</v>
      </c>
      <c r="N14" s="192">
        <v>6.41555</v>
      </c>
      <c r="O14" s="192">
        <v>1</v>
      </c>
      <c r="P14" s="192">
        <v>0.55</v>
      </c>
      <c r="Q14" s="192">
        <v>0.25625</v>
      </c>
      <c r="R14" s="192">
        <v>1</v>
      </c>
      <c r="S14" s="192">
        <v>0.32</v>
      </c>
      <c r="T14" s="192">
        <v>0</v>
      </c>
      <c r="U14" s="192">
        <v>6</v>
      </c>
      <c r="V14" s="192">
        <v>3.25</v>
      </c>
      <c r="W14" s="192">
        <v>4.37543</v>
      </c>
      <c r="X14" s="192">
        <v>2</v>
      </c>
      <c r="Y14" s="192">
        <v>1.5</v>
      </c>
      <c r="Z14" s="192">
        <v>0.4</v>
      </c>
      <c r="AA14" s="192">
        <v>18</v>
      </c>
      <c r="AB14" s="192">
        <v>8100</v>
      </c>
      <c r="AC14" s="192">
        <v>8.49624</v>
      </c>
      <c r="AD14" s="192">
        <v>1</v>
      </c>
      <c r="AE14" s="192">
        <v>150</v>
      </c>
      <c r="AF14" s="192">
        <v>0.38466</v>
      </c>
      <c r="AG14" s="192">
        <v>5</v>
      </c>
      <c r="AH14" s="192">
        <v>5.05</v>
      </c>
      <c r="AI14" s="192">
        <v>3.218385</v>
      </c>
      <c r="AJ14" s="192">
        <v>10</v>
      </c>
      <c r="AK14" s="192">
        <v>8.5</v>
      </c>
      <c r="AL14" s="192">
        <v>4.85601</v>
      </c>
      <c r="AM14" s="192">
        <v>19</v>
      </c>
      <c r="AN14" s="192">
        <v>12.269</v>
      </c>
      <c r="AO14" s="192">
        <v>27.86524</v>
      </c>
      <c r="AP14" s="192">
        <v>6</v>
      </c>
      <c r="AQ14" s="192">
        <v>4.643</v>
      </c>
      <c r="AR14" s="192">
        <v>38.05169</v>
      </c>
      <c r="AS14" s="192">
        <v>62</v>
      </c>
      <c r="AT14" s="192">
        <v>66.805</v>
      </c>
      <c r="AU14" s="192">
        <v>74.443845</v>
      </c>
      <c r="AV14" s="192">
        <v>26</v>
      </c>
      <c r="AW14" s="192">
        <v>23.615</v>
      </c>
      <c r="AX14" s="192">
        <v>26.365655</v>
      </c>
      <c r="AY14" s="192">
        <v>0</v>
      </c>
      <c r="AZ14" s="192">
        <v>0</v>
      </c>
      <c r="BA14" s="192">
        <v>0</v>
      </c>
      <c r="BB14" s="192">
        <v>0</v>
      </c>
      <c r="BC14" s="192">
        <v>0</v>
      </c>
      <c r="BD14" s="192">
        <v>0</v>
      </c>
      <c r="BE14" s="193">
        <f aca="true" t="shared" si="0" ref="BE14:BE26">SUM(C14,I14,O14,U14,AA14,AG14,AM14,AS14,AY14)</f>
        <v>173</v>
      </c>
      <c r="BF14" s="194"/>
      <c r="BG14" s="195">
        <f aca="true" t="shared" si="1" ref="BG14:BH26">SUM(E14,K14,Q14,W14,AC14,AI14,AO14,AU14,BA14)</f>
        <v>146.280885</v>
      </c>
      <c r="BH14" s="194">
        <f>SUM(F14,L14,R14,X14,AD14,AJ14,AP14,AV14,BB14)</f>
        <v>95</v>
      </c>
      <c r="BI14" s="194">
        <v>0</v>
      </c>
      <c r="BJ14" s="195">
        <v>62.43187</v>
      </c>
      <c r="BK14" s="196">
        <f>BG14+BJ14</f>
        <v>208.71275500000002</v>
      </c>
    </row>
    <row r="15" spans="1:63" s="197" customFormat="1" ht="18">
      <c r="A15" s="190">
        <v>2</v>
      </c>
      <c r="B15" s="191" t="s">
        <v>24</v>
      </c>
      <c r="C15" s="192">
        <v>8</v>
      </c>
      <c r="D15" s="193">
        <v>22093.633333333335</v>
      </c>
      <c r="E15" s="192">
        <v>7.90991</v>
      </c>
      <c r="F15" s="192">
        <v>14</v>
      </c>
      <c r="G15" s="192">
        <v>16165.968253968254</v>
      </c>
      <c r="H15" s="192">
        <v>5.09228</v>
      </c>
      <c r="I15" s="192">
        <v>13</v>
      </c>
      <c r="J15" s="192">
        <v>21.119125000000004</v>
      </c>
      <c r="K15" s="192">
        <v>6.75812</v>
      </c>
      <c r="L15" s="192">
        <v>31</v>
      </c>
      <c r="M15" s="192">
        <v>27.651485714285712</v>
      </c>
      <c r="N15" s="192">
        <v>10.81915</v>
      </c>
      <c r="O15" s="192">
        <v>4</v>
      </c>
      <c r="P15" s="192">
        <v>1.838306451612903</v>
      </c>
      <c r="Q15" s="192">
        <v>1.13975</v>
      </c>
      <c r="R15" s="192">
        <v>6</v>
      </c>
      <c r="S15" s="192">
        <v>8.42549230769231</v>
      </c>
      <c r="T15" s="192">
        <v>5.47657</v>
      </c>
      <c r="U15" s="192">
        <v>0</v>
      </c>
      <c r="V15" s="192">
        <v>0</v>
      </c>
      <c r="W15" s="192">
        <v>0</v>
      </c>
      <c r="X15" s="192">
        <v>1</v>
      </c>
      <c r="Y15" s="192">
        <v>6.0188235294117645</v>
      </c>
      <c r="Z15" s="192">
        <v>1.5348</v>
      </c>
      <c r="AA15" s="192">
        <v>3</v>
      </c>
      <c r="AB15" s="192">
        <v>2858.6969696969695</v>
      </c>
      <c r="AC15" s="192">
        <v>0.94337</v>
      </c>
      <c r="AD15" s="192">
        <v>3</v>
      </c>
      <c r="AE15" s="192">
        <v>5223.515151515152</v>
      </c>
      <c r="AF15" s="192">
        <v>1.72376</v>
      </c>
      <c r="AG15" s="192">
        <v>3</v>
      </c>
      <c r="AH15" s="192">
        <v>7.933873015873016</v>
      </c>
      <c r="AI15" s="192">
        <v>2.49917</v>
      </c>
      <c r="AJ15" s="192">
        <v>4</v>
      </c>
      <c r="AK15" s="192">
        <v>3.270015625</v>
      </c>
      <c r="AL15" s="192">
        <v>1.046405</v>
      </c>
      <c r="AM15" s="192">
        <v>18</v>
      </c>
      <c r="AN15" s="192">
        <v>11.593245412844036</v>
      </c>
      <c r="AO15" s="192">
        <v>25.273275</v>
      </c>
      <c r="AP15" s="192">
        <v>24</v>
      </c>
      <c r="AQ15" s="192">
        <v>22.514728929384965</v>
      </c>
      <c r="AR15" s="192">
        <v>49.41983</v>
      </c>
      <c r="AS15" s="192">
        <v>50</v>
      </c>
      <c r="AT15" s="192">
        <v>20.90054</v>
      </c>
      <c r="AU15" s="192">
        <v>52.25135</v>
      </c>
      <c r="AV15" s="192">
        <v>60</v>
      </c>
      <c r="AW15" s="192">
        <v>37.121138671875</v>
      </c>
      <c r="AX15" s="192">
        <v>67.219825</v>
      </c>
      <c r="AY15" s="192">
        <v>0</v>
      </c>
      <c r="AZ15" s="192">
        <v>0</v>
      </c>
      <c r="BA15" s="192">
        <v>0</v>
      </c>
      <c r="BB15" s="192">
        <v>0</v>
      </c>
      <c r="BC15" s="192">
        <v>0</v>
      </c>
      <c r="BD15" s="192">
        <v>0</v>
      </c>
      <c r="BE15" s="193">
        <f t="shared" si="0"/>
        <v>99</v>
      </c>
      <c r="BF15" s="194"/>
      <c r="BG15" s="195">
        <f t="shared" si="1"/>
        <v>96.774945</v>
      </c>
      <c r="BH15" s="194">
        <f t="shared" si="1"/>
        <v>143</v>
      </c>
      <c r="BI15" s="194"/>
      <c r="BJ15" s="195">
        <f>SUM(H15,N15,T15,Z15,AF15,AL15,AR15,AX15,BD15)</f>
        <v>142.33262</v>
      </c>
      <c r="BK15" s="196">
        <f aca="true" t="shared" si="2" ref="BK15:BK27">BG15+BJ15</f>
        <v>239.107565</v>
      </c>
    </row>
    <row r="16" spans="1:63" s="197" customFormat="1" ht="18">
      <c r="A16" s="190">
        <v>3</v>
      </c>
      <c r="B16" s="191" t="s">
        <v>25</v>
      </c>
      <c r="C16" s="192">
        <v>42</v>
      </c>
      <c r="D16" s="193">
        <v>107765.7230769231</v>
      </c>
      <c r="E16" s="192">
        <v>35.02386</v>
      </c>
      <c r="F16" s="192">
        <v>4</v>
      </c>
      <c r="G16" s="192">
        <v>10078.061538461538</v>
      </c>
      <c r="H16" s="192">
        <v>3.27537</v>
      </c>
      <c r="I16" s="192">
        <v>104</v>
      </c>
      <c r="J16" s="192">
        <v>157797.26890756303</v>
      </c>
      <c r="K16" s="192">
        <v>37.55575</v>
      </c>
      <c r="L16" s="192">
        <v>0</v>
      </c>
      <c r="M16" s="192">
        <v>0</v>
      </c>
      <c r="N16" s="192">
        <v>0</v>
      </c>
      <c r="O16" s="192">
        <v>30</v>
      </c>
      <c r="P16" s="192">
        <v>49.699919354838705</v>
      </c>
      <c r="Q16" s="192">
        <v>30.81395</v>
      </c>
      <c r="R16" s="192">
        <v>0</v>
      </c>
      <c r="S16" s="192">
        <v>0</v>
      </c>
      <c r="T16" s="192">
        <v>0</v>
      </c>
      <c r="U16" s="192">
        <v>0</v>
      </c>
      <c r="V16" s="192">
        <v>0</v>
      </c>
      <c r="W16" s="192">
        <v>0</v>
      </c>
      <c r="X16" s="192">
        <v>0</v>
      </c>
      <c r="Y16" s="192">
        <v>0</v>
      </c>
      <c r="Z16" s="192">
        <v>0</v>
      </c>
      <c r="AA16" s="192">
        <v>0</v>
      </c>
      <c r="AB16" s="192">
        <v>0</v>
      </c>
      <c r="AC16" s="192">
        <v>0</v>
      </c>
      <c r="AD16" s="192">
        <v>1</v>
      </c>
      <c r="AE16" s="192">
        <v>247.20634920634922</v>
      </c>
      <c r="AF16" s="192">
        <v>0.07787</v>
      </c>
      <c r="AG16" s="192">
        <v>6</v>
      </c>
      <c r="AH16" s="192">
        <v>64.85853125</v>
      </c>
      <c r="AI16" s="192">
        <v>20.75473</v>
      </c>
      <c r="AJ16" s="192">
        <v>1</v>
      </c>
      <c r="AK16" s="192">
        <v>0</v>
      </c>
      <c r="AL16" s="192">
        <v>0</v>
      </c>
      <c r="AM16" s="192">
        <v>21</v>
      </c>
      <c r="AN16" s="192">
        <v>27.390517543859648</v>
      </c>
      <c r="AO16" s="192">
        <v>62.45038</v>
      </c>
      <c r="AP16" s="192">
        <v>2</v>
      </c>
      <c r="AQ16" s="192">
        <v>0.40146929824561406</v>
      </c>
      <c r="AR16" s="192">
        <v>0.91535</v>
      </c>
      <c r="AS16" s="192">
        <v>150</v>
      </c>
      <c r="AT16" s="192">
        <v>814.0165208333333</v>
      </c>
      <c r="AU16" s="192">
        <v>390.72793</v>
      </c>
      <c r="AV16" s="192">
        <v>65</v>
      </c>
      <c r="AW16" s="192">
        <v>152.3048125</v>
      </c>
      <c r="AX16" s="192">
        <v>73.10631</v>
      </c>
      <c r="AY16" s="192">
        <v>0</v>
      </c>
      <c r="AZ16" s="192">
        <v>0</v>
      </c>
      <c r="BA16" s="192">
        <v>0</v>
      </c>
      <c r="BB16" s="192">
        <v>0</v>
      </c>
      <c r="BC16" s="192">
        <v>0</v>
      </c>
      <c r="BD16" s="192">
        <v>0</v>
      </c>
      <c r="BE16" s="193">
        <f t="shared" si="0"/>
        <v>353</v>
      </c>
      <c r="BF16" s="194"/>
      <c r="BG16" s="214">
        <f t="shared" si="1"/>
        <v>577.3266</v>
      </c>
      <c r="BH16" s="194">
        <f t="shared" si="1"/>
        <v>73</v>
      </c>
      <c r="BI16" s="194"/>
      <c r="BJ16" s="195">
        <f>SUM(H16,N16,T16,Z16,AF16,AL16,AR16,AX16,BD16)</f>
        <v>77.3749</v>
      </c>
      <c r="BK16" s="196">
        <f t="shared" si="2"/>
        <v>654.7015</v>
      </c>
    </row>
    <row r="17" spans="1:63" s="197" customFormat="1" ht="18">
      <c r="A17" s="190">
        <v>4</v>
      </c>
      <c r="B17" s="191" t="s">
        <v>26</v>
      </c>
      <c r="C17" s="192">
        <v>18</v>
      </c>
      <c r="D17" s="193">
        <v>28195.40740740741</v>
      </c>
      <c r="E17" s="192">
        <v>10.07844</v>
      </c>
      <c r="F17" s="192">
        <v>10</v>
      </c>
      <c r="G17" s="192">
        <v>20631.777777777777</v>
      </c>
      <c r="H17" s="192">
        <v>5.5705800000000005</v>
      </c>
      <c r="I17" s="192">
        <v>3</v>
      </c>
      <c r="J17" s="192">
        <v>2.40732</v>
      </c>
      <c r="K17" s="192">
        <v>0.60183</v>
      </c>
      <c r="L17" s="192">
        <v>2</v>
      </c>
      <c r="M17" s="192">
        <v>0.8</v>
      </c>
      <c r="N17" s="192">
        <v>0.13875</v>
      </c>
      <c r="O17" s="192">
        <v>9</v>
      </c>
      <c r="P17" s="192">
        <v>12.011290322580646</v>
      </c>
      <c r="Q17" s="192">
        <v>2.6714800000000003</v>
      </c>
      <c r="R17" s="192">
        <v>6</v>
      </c>
      <c r="S17" s="192">
        <v>1.1</v>
      </c>
      <c r="T17" s="192">
        <v>1.3171599999999999</v>
      </c>
      <c r="U17" s="192">
        <v>0</v>
      </c>
      <c r="V17" s="192">
        <v>0</v>
      </c>
      <c r="W17" s="192">
        <v>0</v>
      </c>
      <c r="X17" s="192">
        <v>0</v>
      </c>
      <c r="Y17" s="192">
        <v>0</v>
      </c>
      <c r="Z17" s="192">
        <v>0</v>
      </c>
      <c r="AA17" s="192">
        <v>0</v>
      </c>
      <c r="AB17" s="192">
        <v>0</v>
      </c>
      <c r="AC17" s="192">
        <v>0</v>
      </c>
      <c r="AD17" s="221">
        <v>4</v>
      </c>
      <c r="AE17" s="192">
        <v>3579</v>
      </c>
      <c r="AF17" s="192">
        <v>3.68561</v>
      </c>
      <c r="AG17" s="192">
        <v>6</v>
      </c>
      <c r="AH17" s="192">
        <v>16.599983870967744</v>
      </c>
      <c r="AI17" s="192">
        <v>5.206135</v>
      </c>
      <c r="AJ17" s="192">
        <v>3</v>
      </c>
      <c r="AK17" s="192">
        <v>4.9875483870967745</v>
      </c>
      <c r="AL17" s="192">
        <v>1.5461399999999998</v>
      </c>
      <c r="AM17" s="192">
        <v>8</v>
      </c>
      <c r="AN17" s="192">
        <v>4.8092</v>
      </c>
      <c r="AO17" s="192">
        <v>8.22137</v>
      </c>
      <c r="AP17" s="192">
        <v>5</v>
      </c>
      <c r="AQ17" s="192">
        <v>4.539231111111111</v>
      </c>
      <c r="AR17" s="192">
        <v>8.81617</v>
      </c>
      <c r="AS17" s="192">
        <v>65</v>
      </c>
      <c r="AT17" s="192">
        <v>55.57</v>
      </c>
      <c r="AU17" s="192">
        <v>37.891980000000004</v>
      </c>
      <c r="AV17" s="192">
        <v>76</v>
      </c>
      <c r="AW17" s="192">
        <v>80.31</v>
      </c>
      <c r="AX17" s="192">
        <v>59.575565</v>
      </c>
      <c r="AY17" s="192">
        <v>0</v>
      </c>
      <c r="AZ17" s="192">
        <v>0</v>
      </c>
      <c r="BA17" s="192">
        <v>0</v>
      </c>
      <c r="BB17" s="192">
        <v>0</v>
      </c>
      <c r="BC17" s="192">
        <v>0</v>
      </c>
      <c r="BD17" s="192">
        <v>0</v>
      </c>
      <c r="BE17" s="193">
        <f t="shared" si="0"/>
        <v>109</v>
      </c>
      <c r="BF17" s="194"/>
      <c r="BG17" s="195">
        <f t="shared" si="1"/>
        <v>64.671235</v>
      </c>
      <c r="BH17" s="194">
        <f t="shared" si="1"/>
        <v>106</v>
      </c>
      <c r="BI17" s="194"/>
      <c r="BJ17" s="195">
        <f>SUM(H17,N17,T17,Z17,AF17,AL17,AR17,AX17,BD17)</f>
        <v>80.649975</v>
      </c>
      <c r="BK17" s="196">
        <f t="shared" si="2"/>
        <v>145.32121</v>
      </c>
    </row>
    <row r="18" spans="1:63" s="197" customFormat="1" ht="18">
      <c r="A18" s="190">
        <v>5</v>
      </c>
      <c r="B18" s="191" t="s">
        <v>27</v>
      </c>
      <c r="C18" s="192">
        <v>19</v>
      </c>
      <c r="D18" s="193">
        <v>44761.62</v>
      </c>
      <c r="E18" s="192">
        <v>12.28607</v>
      </c>
      <c r="F18" s="192">
        <v>10</v>
      </c>
      <c r="G18" s="192">
        <v>2996.81</v>
      </c>
      <c r="H18" s="192">
        <v>1.69415</v>
      </c>
      <c r="I18" s="192">
        <v>1</v>
      </c>
      <c r="J18" s="192">
        <v>0.1</v>
      </c>
      <c r="K18" s="217">
        <v>0.17</v>
      </c>
      <c r="L18" s="192">
        <v>8</v>
      </c>
      <c r="M18" s="192">
        <v>5</v>
      </c>
      <c r="N18" s="217">
        <v>1.12</v>
      </c>
      <c r="O18" s="193">
        <v>56</v>
      </c>
      <c r="P18" s="193">
        <v>137.81</v>
      </c>
      <c r="Q18" s="217">
        <v>69.499375</v>
      </c>
      <c r="R18" s="193">
        <v>10</v>
      </c>
      <c r="S18" s="218">
        <v>3.43</v>
      </c>
      <c r="T18" s="217">
        <v>2.84096</v>
      </c>
      <c r="U18" s="192">
        <v>0</v>
      </c>
      <c r="V18" s="192">
        <v>0</v>
      </c>
      <c r="W18" s="192">
        <v>0</v>
      </c>
      <c r="X18" s="192">
        <v>0</v>
      </c>
      <c r="Y18" s="192">
        <v>0</v>
      </c>
      <c r="Z18" s="192">
        <v>0</v>
      </c>
      <c r="AA18" s="192">
        <v>1</v>
      </c>
      <c r="AB18" s="192">
        <v>2088</v>
      </c>
      <c r="AC18" s="192">
        <v>7.61</v>
      </c>
      <c r="AD18" s="192">
        <v>0</v>
      </c>
      <c r="AE18" s="192">
        <v>0</v>
      </c>
      <c r="AF18" s="192">
        <v>0</v>
      </c>
      <c r="AG18" s="192">
        <v>16</v>
      </c>
      <c r="AH18" s="192">
        <v>74.4</v>
      </c>
      <c r="AI18" s="192">
        <v>41.67105</v>
      </c>
      <c r="AJ18" s="192">
        <v>2</v>
      </c>
      <c r="AK18" s="192">
        <v>0</v>
      </c>
      <c r="AL18" s="192">
        <v>0</v>
      </c>
      <c r="AM18" s="192">
        <v>108</v>
      </c>
      <c r="AN18" s="192">
        <v>50.324000000000005</v>
      </c>
      <c r="AO18" s="192">
        <v>155.95773</v>
      </c>
      <c r="AP18" s="192">
        <v>26</v>
      </c>
      <c r="AQ18" s="192">
        <v>4.16</v>
      </c>
      <c r="AR18" s="192">
        <v>26.02091</v>
      </c>
      <c r="AS18" s="192">
        <v>137</v>
      </c>
      <c r="AT18" s="219">
        <v>152.85</v>
      </c>
      <c r="AU18" s="192">
        <v>172.298125</v>
      </c>
      <c r="AV18" s="192">
        <v>34</v>
      </c>
      <c r="AW18" s="219">
        <v>24.85</v>
      </c>
      <c r="AX18" s="192">
        <v>15.17053</v>
      </c>
      <c r="AY18" s="192">
        <v>0</v>
      </c>
      <c r="AZ18" s="192">
        <v>0</v>
      </c>
      <c r="BA18" s="192">
        <v>0</v>
      </c>
      <c r="BB18" s="192">
        <v>0</v>
      </c>
      <c r="BC18" s="192">
        <v>0</v>
      </c>
      <c r="BD18" s="192">
        <v>0</v>
      </c>
      <c r="BE18" s="193">
        <f t="shared" si="0"/>
        <v>338</v>
      </c>
      <c r="BF18" s="194"/>
      <c r="BG18" s="195">
        <f t="shared" si="1"/>
        <v>459.49235</v>
      </c>
      <c r="BH18" s="194">
        <f t="shared" si="1"/>
        <v>90</v>
      </c>
      <c r="BI18" s="194"/>
      <c r="BJ18" s="195">
        <f aca="true" t="shared" si="3" ref="BJ18:BJ26">SUM(H18,N18,T18,Z18,AF18,AL18,AR18,AX18,BD18)</f>
        <v>46.84655</v>
      </c>
      <c r="BK18" s="196">
        <f t="shared" si="2"/>
        <v>506.33889999999997</v>
      </c>
    </row>
    <row r="19" spans="1:63" s="246" customFormat="1" ht="18">
      <c r="A19" s="236">
        <v>6</v>
      </c>
      <c r="B19" s="237" t="s">
        <v>28</v>
      </c>
      <c r="C19" s="238">
        <v>29</v>
      </c>
      <c r="D19" s="239">
        <v>67351.5</v>
      </c>
      <c r="E19" s="238">
        <v>24.2043522</v>
      </c>
      <c r="F19" s="238">
        <v>28</v>
      </c>
      <c r="G19" s="238">
        <v>33344.05</v>
      </c>
      <c r="H19" s="238">
        <v>27.66763</v>
      </c>
      <c r="I19" s="238">
        <v>17</v>
      </c>
      <c r="J19" s="238">
        <v>6.7059999999999995</v>
      </c>
      <c r="K19" s="238">
        <v>6.55895</v>
      </c>
      <c r="L19" s="238">
        <v>24</v>
      </c>
      <c r="M19" s="238">
        <v>13.051</v>
      </c>
      <c r="N19" s="238">
        <v>19.9072</v>
      </c>
      <c r="O19" s="238">
        <v>13</v>
      </c>
      <c r="P19" s="238">
        <v>13.724</v>
      </c>
      <c r="Q19" s="238">
        <v>16.53542</v>
      </c>
      <c r="R19" s="238">
        <v>13</v>
      </c>
      <c r="S19" s="238">
        <v>5.4</v>
      </c>
      <c r="T19" s="238">
        <v>21.53851</v>
      </c>
      <c r="U19" s="238">
        <v>0</v>
      </c>
      <c r="V19" s="238">
        <v>0</v>
      </c>
      <c r="W19" s="238">
        <v>0</v>
      </c>
      <c r="X19" s="238">
        <v>0</v>
      </c>
      <c r="Y19" s="238">
        <v>0</v>
      </c>
      <c r="Z19" s="238">
        <v>0</v>
      </c>
      <c r="AA19" s="238">
        <v>2</v>
      </c>
      <c r="AB19" s="238">
        <v>95</v>
      </c>
      <c r="AC19" s="238">
        <v>0.98512</v>
      </c>
      <c r="AD19" s="238">
        <v>2</v>
      </c>
      <c r="AE19" s="238">
        <v>0</v>
      </c>
      <c r="AF19" s="238">
        <v>0.756125</v>
      </c>
      <c r="AG19" s="238">
        <v>46</v>
      </c>
      <c r="AH19" s="238">
        <v>84.272</v>
      </c>
      <c r="AI19" s="238">
        <v>43.80786</v>
      </c>
      <c r="AJ19" s="238">
        <v>17</v>
      </c>
      <c r="AK19" s="238">
        <v>11.295</v>
      </c>
      <c r="AL19" s="238">
        <v>12.91</v>
      </c>
      <c r="AM19" s="238">
        <v>10</v>
      </c>
      <c r="AN19" s="238">
        <v>13.9</v>
      </c>
      <c r="AO19" s="238">
        <v>34.378329199999996</v>
      </c>
      <c r="AP19" s="238">
        <v>14</v>
      </c>
      <c r="AQ19" s="238">
        <v>6</v>
      </c>
      <c r="AR19" s="238">
        <v>93.75287</v>
      </c>
      <c r="AS19" s="238">
        <v>87</v>
      </c>
      <c r="AT19" s="238">
        <v>55.04</v>
      </c>
      <c r="AU19" s="238">
        <v>86.15982</v>
      </c>
      <c r="AV19" s="238">
        <v>88</v>
      </c>
      <c r="AW19" s="238">
        <v>83.255</v>
      </c>
      <c r="AX19" s="238">
        <v>141.85816</v>
      </c>
      <c r="AY19" s="240">
        <v>0</v>
      </c>
      <c r="AZ19" s="240">
        <v>0</v>
      </c>
      <c r="BA19" s="240">
        <v>0</v>
      </c>
      <c r="BB19" s="240">
        <v>0</v>
      </c>
      <c r="BC19" s="240">
        <v>0</v>
      </c>
      <c r="BD19" s="240">
        <v>0</v>
      </c>
      <c r="BE19" s="241">
        <f t="shared" si="0"/>
        <v>204</v>
      </c>
      <c r="BF19" s="242"/>
      <c r="BG19" s="243">
        <f t="shared" si="1"/>
        <v>212.6298514</v>
      </c>
      <c r="BH19" s="244">
        <f t="shared" si="1"/>
        <v>186</v>
      </c>
      <c r="BI19" s="242"/>
      <c r="BJ19" s="243">
        <f t="shared" si="3"/>
        <v>318.390495</v>
      </c>
      <c r="BK19" s="245">
        <f t="shared" si="2"/>
        <v>531.0203464</v>
      </c>
    </row>
    <row r="20" spans="1:63" s="197" customFormat="1" ht="18">
      <c r="A20" s="190">
        <v>7</v>
      </c>
      <c r="B20" s="191" t="s">
        <v>29</v>
      </c>
      <c r="C20" s="192">
        <v>10</v>
      </c>
      <c r="D20" s="193">
        <v>12855.13</v>
      </c>
      <c r="E20" s="192">
        <v>11.27823</v>
      </c>
      <c r="F20" s="192">
        <v>3</v>
      </c>
      <c r="G20" s="192">
        <v>23251</v>
      </c>
      <c r="H20" s="192">
        <v>4.77238</v>
      </c>
      <c r="I20" s="192">
        <v>5</v>
      </c>
      <c r="J20" s="192">
        <v>2.5</v>
      </c>
      <c r="K20" s="192">
        <v>6.065</v>
      </c>
      <c r="L20" s="192">
        <v>13</v>
      </c>
      <c r="M20" s="192">
        <v>1.4</v>
      </c>
      <c r="N20" s="192">
        <v>5.02314</v>
      </c>
      <c r="O20" s="192">
        <v>3</v>
      </c>
      <c r="P20" s="192">
        <v>2.8</v>
      </c>
      <c r="Q20" s="192">
        <v>3.537945</v>
      </c>
      <c r="R20" s="192">
        <v>2</v>
      </c>
      <c r="S20" s="192">
        <v>0.35</v>
      </c>
      <c r="T20" s="192">
        <v>0.429</v>
      </c>
      <c r="U20" s="192">
        <v>2</v>
      </c>
      <c r="V20" s="192">
        <v>8</v>
      </c>
      <c r="W20" s="192">
        <v>1.9305</v>
      </c>
      <c r="X20" s="192">
        <v>2</v>
      </c>
      <c r="Y20" s="192">
        <v>0</v>
      </c>
      <c r="Z20" s="192">
        <v>0.37305</v>
      </c>
      <c r="AA20" s="192">
        <v>12</v>
      </c>
      <c r="AB20" s="192">
        <v>21453</v>
      </c>
      <c r="AC20" s="192">
        <v>15.59105</v>
      </c>
      <c r="AD20" s="192">
        <v>8</v>
      </c>
      <c r="AE20" s="192">
        <v>38913</v>
      </c>
      <c r="AF20" s="192">
        <v>6.69103</v>
      </c>
      <c r="AG20" s="192">
        <v>6</v>
      </c>
      <c r="AH20" s="192">
        <v>15.19</v>
      </c>
      <c r="AI20" s="192">
        <v>5.54573</v>
      </c>
      <c r="AJ20" s="192">
        <v>3</v>
      </c>
      <c r="AK20" s="192">
        <v>2.25</v>
      </c>
      <c r="AL20" s="192">
        <v>1.2075</v>
      </c>
      <c r="AM20" s="192">
        <v>75</v>
      </c>
      <c r="AN20" s="192">
        <v>93.53</v>
      </c>
      <c r="AO20" s="192">
        <v>163.79008</v>
      </c>
      <c r="AP20" s="192">
        <v>57</v>
      </c>
      <c r="AQ20" s="192">
        <v>19.05</v>
      </c>
      <c r="AR20" s="192">
        <v>89.6178325</v>
      </c>
      <c r="AS20" s="192">
        <v>102</v>
      </c>
      <c r="AT20" s="192">
        <v>135.4</v>
      </c>
      <c r="AU20" s="192">
        <v>110.42937</v>
      </c>
      <c r="AV20" s="192">
        <v>84</v>
      </c>
      <c r="AW20" s="192">
        <v>59.64</v>
      </c>
      <c r="AX20" s="192">
        <v>109.26842</v>
      </c>
      <c r="AY20" s="192">
        <v>0</v>
      </c>
      <c r="AZ20" s="192">
        <v>0</v>
      </c>
      <c r="BA20" s="192">
        <v>0</v>
      </c>
      <c r="BB20" s="192">
        <v>0</v>
      </c>
      <c r="BC20" s="192">
        <v>0</v>
      </c>
      <c r="BD20" s="192">
        <v>0</v>
      </c>
      <c r="BE20" s="193">
        <f t="shared" si="0"/>
        <v>215</v>
      </c>
      <c r="BF20" s="194"/>
      <c r="BG20" s="195">
        <f t="shared" si="1"/>
        <v>318.167905</v>
      </c>
      <c r="BH20" s="194">
        <f t="shared" si="1"/>
        <v>172</v>
      </c>
      <c r="BI20" s="194"/>
      <c r="BJ20" s="195">
        <f t="shared" si="3"/>
        <v>217.38235250000002</v>
      </c>
      <c r="BK20" s="196">
        <f t="shared" si="2"/>
        <v>535.5502575</v>
      </c>
    </row>
    <row r="21" spans="1:63" s="197" customFormat="1" ht="18">
      <c r="A21" s="190">
        <v>8</v>
      </c>
      <c r="B21" s="191" t="s">
        <v>30</v>
      </c>
      <c r="C21" s="192">
        <v>19</v>
      </c>
      <c r="D21" s="193">
        <v>10249.916000000001</v>
      </c>
      <c r="E21" s="192">
        <v>14.60117</v>
      </c>
      <c r="F21" s="192">
        <v>43</v>
      </c>
      <c r="G21" s="192">
        <v>61517.393000000004</v>
      </c>
      <c r="H21" s="192">
        <v>35.55438</v>
      </c>
      <c r="I21" s="192">
        <v>25</v>
      </c>
      <c r="J21" s="192">
        <v>19.31</v>
      </c>
      <c r="K21" s="192">
        <v>10.54962</v>
      </c>
      <c r="L21" s="192">
        <v>17</v>
      </c>
      <c r="M21" s="192">
        <v>16.81</v>
      </c>
      <c r="N21" s="192">
        <v>9.21995</v>
      </c>
      <c r="O21" s="192">
        <v>166</v>
      </c>
      <c r="P21" s="192">
        <v>109.343</v>
      </c>
      <c r="Q21" s="192">
        <v>80.264925</v>
      </c>
      <c r="R21" s="192">
        <v>47</v>
      </c>
      <c r="S21" s="192">
        <v>58.66</v>
      </c>
      <c r="T21" s="192">
        <v>20.803375</v>
      </c>
      <c r="U21" s="192">
        <v>1</v>
      </c>
      <c r="V21" s="192">
        <v>160</v>
      </c>
      <c r="W21" s="192">
        <v>7.64702</v>
      </c>
      <c r="X21" s="192">
        <v>0</v>
      </c>
      <c r="Y21" s="192">
        <v>0</v>
      </c>
      <c r="Z21" s="192">
        <v>0</v>
      </c>
      <c r="AA21" s="192">
        <v>8</v>
      </c>
      <c r="AB21" s="192">
        <v>4625</v>
      </c>
      <c r="AC21" s="192">
        <v>3.7679</v>
      </c>
      <c r="AD21" s="192">
        <v>8</v>
      </c>
      <c r="AE21" s="192">
        <v>2300</v>
      </c>
      <c r="AF21" s="192">
        <v>8.51223</v>
      </c>
      <c r="AG21" s="192">
        <v>4</v>
      </c>
      <c r="AH21" s="192">
        <v>3.9</v>
      </c>
      <c r="AI21" s="192">
        <v>1.71808</v>
      </c>
      <c r="AJ21" s="192">
        <v>7</v>
      </c>
      <c r="AK21" s="192">
        <v>2.795</v>
      </c>
      <c r="AL21" s="192">
        <v>2.78043</v>
      </c>
      <c r="AM21" s="192">
        <v>16</v>
      </c>
      <c r="AN21" s="192">
        <v>14.675</v>
      </c>
      <c r="AO21" s="192">
        <v>26.67375</v>
      </c>
      <c r="AP21" s="192">
        <v>53</v>
      </c>
      <c r="AQ21" s="192">
        <v>1044.55</v>
      </c>
      <c r="AR21" s="192">
        <v>24.347835</v>
      </c>
      <c r="AS21" s="192">
        <v>81</v>
      </c>
      <c r="AT21" s="192">
        <v>94.248</v>
      </c>
      <c r="AU21" s="192">
        <v>98.764965</v>
      </c>
      <c r="AV21" s="192">
        <v>42</v>
      </c>
      <c r="AW21" s="192">
        <v>37.139</v>
      </c>
      <c r="AX21" s="192">
        <v>33.9622</v>
      </c>
      <c r="AY21" s="192">
        <v>0</v>
      </c>
      <c r="AZ21" s="192">
        <v>0</v>
      </c>
      <c r="BA21" s="192">
        <v>0</v>
      </c>
      <c r="BB21" s="192">
        <v>0</v>
      </c>
      <c r="BC21" s="192">
        <v>0</v>
      </c>
      <c r="BD21" s="192">
        <v>0</v>
      </c>
      <c r="BE21" s="193">
        <f t="shared" si="0"/>
        <v>320</v>
      </c>
      <c r="BF21" s="194"/>
      <c r="BG21" s="195">
        <f t="shared" si="1"/>
        <v>243.98743000000002</v>
      </c>
      <c r="BH21" s="194">
        <f t="shared" si="1"/>
        <v>217</v>
      </c>
      <c r="BI21" s="194"/>
      <c r="BJ21" s="195">
        <f t="shared" si="3"/>
        <v>135.18040000000002</v>
      </c>
      <c r="BK21" s="196">
        <f t="shared" si="2"/>
        <v>379.16783000000004</v>
      </c>
    </row>
    <row r="22" spans="1:63" s="197" customFormat="1" ht="18">
      <c r="A22" s="190">
        <v>9</v>
      </c>
      <c r="B22" s="191" t="s">
        <v>31</v>
      </c>
      <c r="C22" s="192">
        <v>23</v>
      </c>
      <c r="D22" s="193">
        <v>25064.555555555555</v>
      </c>
      <c r="E22" s="192">
        <v>11.27905</v>
      </c>
      <c r="F22" s="192">
        <v>6</v>
      </c>
      <c r="G22" s="192">
        <v>7578.111111111111</v>
      </c>
      <c r="H22" s="192">
        <v>3.41015</v>
      </c>
      <c r="I22" s="192">
        <v>2</v>
      </c>
      <c r="J22" s="192">
        <v>5.34088715752319</v>
      </c>
      <c r="K22" s="192">
        <v>1.28712</v>
      </c>
      <c r="L22" s="192">
        <v>9</v>
      </c>
      <c r="M22" s="192">
        <v>40.077077246585105</v>
      </c>
      <c r="N22" s="192">
        <v>9.45399</v>
      </c>
      <c r="O22" s="192">
        <v>56</v>
      </c>
      <c r="P22" s="192">
        <v>84.74121611154143</v>
      </c>
      <c r="Q22" s="192">
        <v>54.700455</v>
      </c>
      <c r="R22" s="192">
        <v>36</v>
      </c>
      <c r="S22" s="192">
        <v>45.89672447943977</v>
      </c>
      <c r="T22" s="192">
        <v>27.33694</v>
      </c>
      <c r="U22" s="192">
        <v>0</v>
      </c>
      <c r="V22" s="192">
        <v>0</v>
      </c>
      <c r="W22" s="192">
        <v>0</v>
      </c>
      <c r="X22" s="192">
        <v>0</v>
      </c>
      <c r="Y22" s="192">
        <v>0</v>
      </c>
      <c r="Z22" s="192">
        <v>0</v>
      </c>
      <c r="AA22" s="192">
        <v>3</v>
      </c>
      <c r="AB22" s="192">
        <v>11916.057142857142</v>
      </c>
      <c r="AC22" s="192">
        <v>4.17062</v>
      </c>
      <c r="AD22" s="192">
        <v>15</v>
      </c>
      <c r="AE22" s="192">
        <v>8225</v>
      </c>
      <c r="AF22" s="192">
        <v>2.87875</v>
      </c>
      <c r="AG22" s="192">
        <v>14</v>
      </c>
      <c r="AH22" s="192">
        <v>36.403716144264834</v>
      </c>
      <c r="AI22" s="192">
        <v>8.83058</v>
      </c>
      <c r="AJ22" s="192">
        <v>11</v>
      </c>
      <c r="AK22" s="192">
        <v>21.82329019465706</v>
      </c>
      <c r="AL22" s="192">
        <v>5.28019</v>
      </c>
      <c r="AM22" s="192">
        <v>10</v>
      </c>
      <c r="AN22" s="192">
        <v>14.273377108997853</v>
      </c>
      <c r="AO22" s="192">
        <v>8.625235</v>
      </c>
      <c r="AP22" s="192">
        <v>18</v>
      </c>
      <c r="AQ22" s="192">
        <v>82.79740265457343</v>
      </c>
      <c r="AR22" s="192">
        <v>75.7083</v>
      </c>
      <c r="AS22" s="192">
        <v>32</v>
      </c>
      <c r="AT22" s="192">
        <v>34.238196601915384</v>
      </c>
      <c r="AU22" s="192">
        <v>21.358025</v>
      </c>
      <c r="AV22" s="192">
        <v>46</v>
      </c>
      <c r="AW22" s="192">
        <v>44.04605833102731</v>
      </c>
      <c r="AX22" s="192">
        <v>31.254175</v>
      </c>
      <c r="AY22" s="192">
        <v>0</v>
      </c>
      <c r="AZ22" s="192">
        <v>0</v>
      </c>
      <c r="BA22" s="192">
        <v>0</v>
      </c>
      <c r="BB22" s="192">
        <v>0</v>
      </c>
      <c r="BC22" s="192">
        <v>0</v>
      </c>
      <c r="BD22" s="192">
        <v>0</v>
      </c>
      <c r="BE22" s="194">
        <f t="shared" si="0"/>
        <v>140</v>
      </c>
      <c r="BF22" s="194"/>
      <c r="BG22" s="195">
        <f t="shared" si="1"/>
        <v>110.251085</v>
      </c>
      <c r="BH22" s="194">
        <f t="shared" si="1"/>
        <v>141</v>
      </c>
      <c r="BI22" s="194"/>
      <c r="BJ22" s="195">
        <f t="shared" si="3"/>
        <v>155.322495</v>
      </c>
      <c r="BK22" s="196">
        <f t="shared" si="2"/>
        <v>265.57358</v>
      </c>
    </row>
    <row r="23" spans="1:63" s="197" customFormat="1" ht="18">
      <c r="A23" s="190">
        <v>10</v>
      </c>
      <c r="B23" s="191" t="s">
        <v>32</v>
      </c>
      <c r="C23" s="192">
        <v>16</v>
      </c>
      <c r="D23" s="193">
        <v>3561</v>
      </c>
      <c r="E23" s="192">
        <v>10.42935</v>
      </c>
      <c r="F23" s="192">
        <v>40</v>
      </c>
      <c r="G23" s="192">
        <v>76052.5</v>
      </c>
      <c r="H23" s="192">
        <v>18.44474</v>
      </c>
      <c r="I23" s="192">
        <v>129</v>
      </c>
      <c r="J23" s="192">
        <v>66.175</v>
      </c>
      <c r="K23" s="192">
        <v>48.38057</v>
      </c>
      <c r="L23" s="192">
        <v>54</v>
      </c>
      <c r="M23" s="192">
        <v>57.5</v>
      </c>
      <c r="N23" s="192">
        <v>27.336450000000003</v>
      </c>
      <c r="O23" s="192">
        <v>1</v>
      </c>
      <c r="P23" s="192">
        <v>0.2</v>
      </c>
      <c r="Q23" s="192">
        <v>0</v>
      </c>
      <c r="R23" s="192">
        <v>4</v>
      </c>
      <c r="S23" s="192">
        <v>3</v>
      </c>
      <c r="T23" s="192">
        <v>1.7164000000000001</v>
      </c>
      <c r="U23" s="192">
        <v>3</v>
      </c>
      <c r="V23" s="192">
        <v>10</v>
      </c>
      <c r="W23" s="192">
        <v>2.25226</v>
      </c>
      <c r="X23" s="192">
        <v>5</v>
      </c>
      <c r="Y23" s="192">
        <v>5</v>
      </c>
      <c r="Z23" s="192">
        <v>1.893</v>
      </c>
      <c r="AA23" s="192">
        <v>8</v>
      </c>
      <c r="AB23" s="192">
        <v>20570</v>
      </c>
      <c r="AC23" s="192">
        <v>2.23773</v>
      </c>
      <c r="AD23" s="192">
        <v>1</v>
      </c>
      <c r="AE23" s="192">
        <v>60</v>
      </c>
      <c r="AF23" s="192">
        <v>0.11363</v>
      </c>
      <c r="AG23" s="192">
        <v>9</v>
      </c>
      <c r="AH23" s="192">
        <v>4062</v>
      </c>
      <c r="AI23" s="192">
        <v>3.9283</v>
      </c>
      <c r="AJ23" s="192">
        <v>4</v>
      </c>
      <c r="AK23" s="192">
        <v>4.75</v>
      </c>
      <c r="AL23" s="192">
        <v>1.31947</v>
      </c>
      <c r="AM23" s="192">
        <v>11</v>
      </c>
      <c r="AN23" s="192">
        <v>13.45</v>
      </c>
      <c r="AO23" s="192">
        <v>11.73501</v>
      </c>
      <c r="AP23" s="192">
        <v>8</v>
      </c>
      <c r="AQ23" s="192">
        <v>14.1</v>
      </c>
      <c r="AR23" s="192">
        <v>6.08627</v>
      </c>
      <c r="AS23" s="192">
        <v>150</v>
      </c>
      <c r="AT23" s="192">
        <v>145.12</v>
      </c>
      <c r="AU23" s="192">
        <v>125.45510999999999</v>
      </c>
      <c r="AV23" s="192">
        <v>97</v>
      </c>
      <c r="AW23" s="192">
        <v>91.675</v>
      </c>
      <c r="AX23" s="192">
        <v>81.24329</v>
      </c>
      <c r="AY23" s="192">
        <v>0</v>
      </c>
      <c r="AZ23" s="192">
        <v>0</v>
      </c>
      <c r="BA23" s="192">
        <v>0</v>
      </c>
      <c r="BB23" s="192">
        <v>0</v>
      </c>
      <c r="BC23" s="192">
        <v>0</v>
      </c>
      <c r="BD23" s="192">
        <v>0</v>
      </c>
      <c r="BE23" s="193">
        <f t="shared" si="0"/>
        <v>327</v>
      </c>
      <c r="BF23" s="194"/>
      <c r="BG23" s="195">
        <f t="shared" si="1"/>
        <v>204.41832999999997</v>
      </c>
      <c r="BH23" s="194">
        <f t="shared" si="1"/>
        <v>213</v>
      </c>
      <c r="BI23" s="194"/>
      <c r="BJ23" s="195">
        <f t="shared" si="3"/>
        <v>138.15325</v>
      </c>
      <c r="BK23" s="196">
        <f t="shared" si="2"/>
        <v>342.57158</v>
      </c>
    </row>
    <row r="24" spans="1:63" s="197" customFormat="1" ht="18">
      <c r="A24" s="190">
        <v>11</v>
      </c>
      <c r="B24" s="191" t="s">
        <v>33</v>
      </c>
      <c r="C24" s="192">
        <v>14</v>
      </c>
      <c r="D24" s="193">
        <v>43245.24</v>
      </c>
      <c r="E24" s="192">
        <v>18.13923</v>
      </c>
      <c r="F24" s="192">
        <v>5</v>
      </c>
      <c r="G24" s="192">
        <v>11470</v>
      </c>
      <c r="H24" s="192">
        <v>5.152</v>
      </c>
      <c r="I24" s="192">
        <v>46</v>
      </c>
      <c r="J24" s="192">
        <v>204.57</v>
      </c>
      <c r="K24" s="192">
        <v>43.74261</v>
      </c>
      <c r="L24" s="192">
        <v>0</v>
      </c>
      <c r="M24" s="192">
        <v>0</v>
      </c>
      <c r="N24" s="192">
        <v>0</v>
      </c>
      <c r="O24" s="192">
        <v>76</v>
      </c>
      <c r="P24" s="192">
        <v>159.34</v>
      </c>
      <c r="Q24" s="192">
        <v>77.66405</v>
      </c>
      <c r="R24" s="192">
        <v>12</v>
      </c>
      <c r="S24" s="192">
        <v>4.5</v>
      </c>
      <c r="T24" s="192">
        <v>2.42672</v>
      </c>
      <c r="U24" s="192">
        <v>0</v>
      </c>
      <c r="V24" s="192">
        <v>0</v>
      </c>
      <c r="W24" s="192">
        <v>0</v>
      </c>
      <c r="X24" s="192">
        <v>0</v>
      </c>
      <c r="Y24" s="192">
        <v>0</v>
      </c>
      <c r="Z24" s="192">
        <v>0</v>
      </c>
      <c r="AA24" s="192">
        <v>14</v>
      </c>
      <c r="AB24" s="192">
        <v>221.16</v>
      </c>
      <c r="AC24" s="192">
        <v>7.70325</v>
      </c>
      <c r="AD24" s="192">
        <v>0</v>
      </c>
      <c r="AE24" s="192">
        <v>0</v>
      </c>
      <c r="AF24" s="192">
        <v>0</v>
      </c>
      <c r="AG24" s="192">
        <v>7</v>
      </c>
      <c r="AH24" s="192">
        <v>16500</v>
      </c>
      <c r="AI24" s="192">
        <v>9.07482</v>
      </c>
      <c r="AJ24" s="192">
        <v>0</v>
      </c>
      <c r="AK24" s="192">
        <v>0</v>
      </c>
      <c r="AL24" s="192">
        <v>0</v>
      </c>
      <c r="AM24" s="192">
        <v>33</v>
      </c>
      <c r="AN24" s="192">
        <v>24.189</v>
      </c>
      <c r="AO24" s="192">
        <v>59.27926</v>
      </c>
      <c r="AP24" s="192">
        <v>6</v>
      </c>
      <c r="AQ24" s="192">
        <v>0.75</v>
      </c>
      <c r="AR24" s="192">
        <v>10.88748</v>
      </c>
      <c r="AS24" s="192">
        <v>78</v>
      </c>
      <c r="AT24" s="192">
        <v>88.2</v>
      </c>
      <c r="AU24" s="192">
        <v>126.14925</v>
      </c>
      <c r="AV24" s="192">
        <v>6</v>
      </c>
      <c r="AW24" s="192">
        <v>1.1</v>
      </c>
      <c r="AX24" s="192">
        <v>2.18273</v>
      </c>
      <c r="AY24" s="192">
        <v>0</v>
      </c>
      <c r="AZ24" s="192">
        <v>0</v>
      </c>
      <c r="BA24" s="192">
        <v>0</v>
      </c>
      <c r="BB24" s="192">
        <v>0</v>
      </c>
      <c r="BC24" s="192">
        <v>0</v>
      </c>
      <c r="BD24" s="192">
        <v>0</v>
      </c>
      <c r="BE24" s="193">
        <f t="shared" si="0"/>
        <v>268</v>
      </c>
      <c r="BF24" s="194"/>
      <c r="BG24" s="195">
        <f t="shared" si="1"/>
        <v>341.75246999999996</v>
      </c>
      <c r="BH24" s="194">
        <f t="shared" si="1"/>
        <v>29</v>
      </c>
      <c r="BI24" s="194"/>
      <c r="BJ24" s="195">
        <f t="shared" si="3"/>
        <v>20.64893</v>
      </c>
      <c r="BK24" s="196">
        <f t="shared" si="2"/>
        <v>362.40139999999997</v>
      </c>
    </row>
    <row r="25" spans="1:63" s="197" customFormat="1" ht="18">
      <c r="A25" s="190">
        <v>12</v>
      </c>
      <c r="B25" s="191" t="s">
        <v>34</v>
      </c>
      <c r="C25" s="192">
        <v>1</v>
      </c>
      <c r="D25" s="193">
        <v>1133.41</v>
      </c>
      <c r="E25" s="192">
        <v>0.39175</v>
      </c>
      <c r="F25" s="192">
        <v>13</v>
      </c>
      <c r="G25" s="192">
        <v>4797</v>
      </c>
      <c r="H25" s="192">
        <v>2.66664</v>
      </c>
      <c r="I25" s="251">
        <v>37</v>
      </c>
      <c r="J25" s="252">
        <v>92.6</v>
      </c>
      <c r="K25" s="251">
        <v>11.2358325</v>
      </c>
      <c r="L25" s="251">
        <v>21</v>
      </c>
      <c r="M25" s="251">
        <v>64.26</v>
      </c>
      <c r="N25" s="251">
        <v>18.37843</v>
      </c>
      <c r="O25" s="192">
        <v>7</v>
      </c>
      <c r="P25" s="192">
        <v>63</v>
      </c>
      <c r="Q25" s="192">
        <v>11.33138</v>
      </c>
      <c r="R25" s="192">
        <v>12</v>
      </c>
      <c r="S25" s="192">
        <v>18</v>
      </c>
      <c r="T25" s="192">
        <v>7.538585</v>
      </c>
      <c r="U25" s="192">
        <v>0</v>
      </c>
      <c r="V25" s="192">
        <v>0</v>
      </c>
      <c r="W25" s="192">
        <v>0</v>
      </c>
      <c r="X25" s="192">
        <v>0</v>
      </c>
      <c r="Y25" s="192">
        <v>0</v>
      </c>
      <c r="Z25" s="192">
        <v>0</v>
      </c>
      <c r="AA25" s="192">
        <v>0</v>
      </c>
      <c r="AB25" s="192">
        <v>0</v>
      </c>
      <c r="AC25" s="192">
        <v>0</v>
      </c>
      <c r="AD25" s="192">
        <v>0</v>
      </c>
      <c r="AE25" s="192">
        <v>0</v>
      </c>
      <c r="AF25" s="192">
        <v>0</v>
      </c>
      <c r="AG25" s="192">
        <v>3</v>
      </c>
      <c r="AH25" s="192">
        <v>2.636</v>
      </c>
      <c r="AI25" s="192">
        <v>3.57143</v>
      </c>
      <c r="AJ25" s="192">
        <v>5</v>
      </c>
      <c r="AK25" s="192">
        <v>5</v>
      </c>
      <c r="AL25" s="192">
        <v>1.29059</v>
      </c>
      <c r="AM25" s="192">
        <v>2</v>
      </c>
      <c r="AN25" s="192">
        <v>3</v>
      </c>
      <c r="AO25" s="192">
        <v>1.91653</v>
      </c>
      <c r="AP25" s="192">
        <v>2</v>
      </c>
      <c r="AQ25" s="192">
        <v>1.4</v>
      </c>
      <c r="AR25" s="192">
        <v>0.52437</v>
      </c>
      <c r="AS25" s="192">
        <v>51</v>
      </c>
      <c r="AT25" s="192">
        <v>56.75</v>
      </c>
      <c r="AU25" s="192">
        <v>51.0449875</v>
      </c>
      <c r="AV25" s="192">
        <v>57</v>
      </c>
      <c r="AW25" s="192">
        <v>61.14</v>
      </c>
      <c r="AX25" s="192">
        <v>43.658285</v>
      </c>
      <c r="AY25" s="192">
        <v>0</v>
      </c>
      <c r="AZ25" s="192">
        <v>0</v>
      </c>
      <c r="BA25" s="192">
        <v>0</v>
      </c>
      <c r="BB25" s="192">
        <v>0</v>
      </c>
      <c r="BC25" s="192">
        <v>0</v>
      </c>
      <c r="BD25" s="192">
        <v>0</v>
      </c>
      <c r="BE25" s="193">
        <f>SUM(C25,I25,O25,U25,AA25,AG25,AM25,AS25,AY25)</f>
        <v>101</v>
      </c>
      <c r="BF25" s="194"/>
      <c r="BG25" s="195">
        <f t="shared" si="1"/>
        <v>79.49190999999999</v>
      </c>
      <c r="BH25" s="194">
        <f t="shared" si="1"/>
        <v>110</v>
      </c>
      <c r="BI25" s="194"/>
      <c r="BJ25" s="195">
        <f t="shared" si="3"/>
        <v>74.0569</v>
      </c>
      <c r="BK25" s="196">
        <f t="shared" si="2"/>
        <v>153.54881</v>
      </c>
    </row>
    <row r="26" spans="1:63" s="197" customFormat="1" ht="18">
      <c r="A26" s="190">
        <v>13</v>
      </c>
      <c r="B26" s="191" t="s">
        <v>35</v>
      </c>
      <c r="C26" s="192">
        <v>34</v>
      </c>
      <c r="D26" s="193">
        <v>19890</v>
      </c>
      <c r="E26" s="192">
        <v>13.28651</v>
      </c>
      <c r="F26" s="192">
        <v>16</v>
      </c>
      <c r="G26" s="192">
        <v>9622</v>
      </c>
      <c r="H26" s="192">
        <v>3.00225</v>
      </c>
      <c r="I26" s="192">
        <v>31</v>
      </c>
      <c r="J26" s="192">
        <v>49.21</v>
      </c>
      <c r="K26" s="192">
        <v>17.07422</v>
      </c>
      <c r="L26" s="192">
        <v>17</v>
      </c>
      <c r="M26" s="192">
        <v>26.5</v>
      </c>
      <c r="N26" s="192">
        <v>9.95628</v>
      </c>
      <c r="O26" s="192">
        <v>1</v>
      </c>
      <c r="P26" s="192">
        <v>1</v>
      </c>
      <c r="Q26" s="192">
        <v>0.189</v>
      </c>
      <c r="R26" s="192">
        <v>5</v>
      </c>
      <c r="S26" s="192">
        <v>6.7</v>
      </c>
      <c r="T26" s="192">
        <v>1.91596</v>
      </c>
      <c r="U26" s="192">
        <v>3</v>
      </c>
      <c r="V26" s="192">
        <v>8.92</v>
      </c>
      <c r="W26" s="192">
        <v>1.8935</v>
      </c>
      <c r="X26" s="192">
        <v>2</v>
      </c>
      <c r="Y26" s="192">
        <v>1.95</v>
      </c>
      <c r="Z26" s="192">
        <v>1.10595</v>
      </c>
      <c r="AA26" s="192">
        <v>5</v>
      </c>
      <c r="AB26" s="192">
        <v>15</v>
      </c>
      <c r="AC26" s="192">
        <v>2.51569</v>
      </c>
      <c r="AD26" s="192">
        <v>18</v>
      </c>
      <c r="AE26" s="192">
        <v>1153</v>
      </c>
      <c r="AF26" s="192">
        <v>12.17231</v>
      </c>
      <c r="AG26" s="192">
        <v>15</v>
      </c>
      <c r="AH26" s="192">
        <v>40.78</v>
      </c>
      <c r="AI26" s="192">
        <v>16.65783</v>
      </c>
      <c r="AJ26" s="192">
        <v>30</v>
      </c>
      <c r="AK26" s="192">
        <v>86.76</v>
      </c>
      <c r="AL26" s="192">
        <v>67.31039</v>
      </c>
      <c r="AM26" s="192">
        <v>6</v>
      </c>
      <c r="AN26" s="192">
        <v>5.75</v>
      </c>
      <c r="AO26" s="192">
        <v>4.05897</v>
      </c>
      <c r="AP26" s="192">
        <v>17</v>
      </c>
      <c r="AQ26" s="192">
        <v>22.9</v>
      </c>
      <c r="AR26" s="192">
        <v>6.19062</v>
      </c>
      <c r="AS26" s="192">
        <v>33</v>
      </c>
      <c r="AT26" s="192">
        <v>1925.275</v>
      </c>
      <c r="AU26" s="192">
        <v>84.20394</v>
      </c>
      <c r="AV26" s="192">
        <v>66</v>
      </c>
      <c r="AW26" s="192">
        <v>47.4</v>
      </c>
      <c r="AX26" s="192">
        <v>21.95552</v>
      </c>
      <c r="AY26" s="192">
        <v>0</v>
      </c>
      <c r="AZ26" s="192">
        <v>0</v>
      </c>
      <c r="BA26" s="192">
        <v>0</v>
      </c>
      <c r="BB26" s="192">
        <v>0</v>
      </c>
      <c r="BC26" s="192">
        <v>0</v>
      </c>
      <c r="BD26" s="192">
        <v>0</v>
      </c>
      <c r="BE26" s="193">
        <f t="shared" si="0"/>
        <v>128</v>
      </c>
      <c r="BF26" s="194"/>
      <c r="BG26" s="195">
        <f t="shared" si="1"/>
        <v>139.87966</v>
      </c>
      <c r="BH26" s="194">
        <f t="shared" si="1"/>
        <v>171</v>
      </c>
      <c r="BI26" s="194"/>
      <c r="BJ26" s="195">
        <f t="shared" si="3"/>
        <v>123.60927999999998</v>
      </c>
      <c r="BK26" s="196">
        <f t="shared" si="2"/>
        <v>263.48893999999996</v>
      </c>
    </row>
    <row r="27" spans="1:63" s="69" customFormat="1" ht="16.5">
      <c r="A27" s="63"/>
      <c r="B27" s="64" t="s">
        <v>5</v>
      </c>
      <c r="C27" s="65">
        <f>SUM(C14:C26)</f>
        <v>275</v>
      </c>
      <c r="D27" s="65">
        <f aca="true" t="shared" si="4" ref="D27:BJ27">SUM(D14:D26)</f>
        <v>437549.62537321943</v>
      </c>
      <c r="E27" s="65">
        <f t="shared" si="4"/>
        <v>194.0392822</v>
      </c>
      <c r="F27" s="65">
        <f t="shared" si="4"/>
        <v>203</v>
      </c>
      <c r="G27" s="65">
        <f t="shared" si="4"/>
        <v>294168.0316813187</v>
      </c>
      <c r="H27" s="65">
        <f>SUM(H14:H26)</f>
        <v>120.71662</v>
      </c>
      <c r="I27" s="65">
        <f t="shared" si="4"/>
        <v>433</v>
      </c>
      <c r="J27" s="65">
        <f t="shared" si="4"/>
        <v>158282.34723972058</v>
      </c>
      <c r="K27" s="65">
        <f t="shared" si="4"/>
        <v>192.4737575</v>
      </c>
      <c r="L27" s="65">
        <f t="shared" si="4"/>
        <v>234</v>
      </c>
      <c r="M27" s="65">
        <f t="shared" si="4"/>
        <v>290.99456296087084</v>
      </c>
      <c r="N27" s="65">
        <f t="shared" si="4"/>
        <v>117.76889</v>
      </c>
      <c r="O27" s="65">
        <f t="shared" si="4"/>
        <v>423</v>
      </c>
      <c r="P27" s="65">
        <f t="shared" si="4"/>
        <v>636.0577322405736</v>
      </c>
      <c r="Q27" s="65">
        <f t="shared" si="4"/>
        <v>348.6039800000001</v>
      </c>
      <c r="R27" s="65">
        <f t="shared" si="4"/>
        <v>154</v>
      </c>
      <c r="S27" s="65">
        <f t="shared" si="4"/>
        <v>155.78221678713206</v>
      </c>
      <c r="T27" s="65">
        <f t="shared" si="4"/>
        <v>93.34017999999999</v>
      </c>
      <c r="U27" s="65">
        <f t="shared" si="4"/>
        <v>15</v>
      </c>
      <c r="V27" s="65">
        <f t="shared" si="4"/>
        <v>190.17</v>
      </c>
      <c r="W27" s="65">
        <f t="shared" si="4"/>
        <v>18.09871</v>
      </c>
      <c r="X27" s="65">
        <f t="shared" si="4"/>
        <v>12</v>
      </c>
      <c r="Y27" s="65">
        <f t="shared" si="4"/>
        <v>14.468823529411765</v>
      </c>
      <c r="Z27" s="65">
        <f t="shared" si="4"/>
        <v>5.3068</v>
      </c>
      <c r="AA27" s="65">
        <f t="shared" si="4"/>
        <v>74</v>
      </c>
      <c r="AB27" s="65">
        <f t="shared" si="4"/>
        <v>71941.9141125541</v>
      </c>
      <c r="AC27" s="65">
        <f t="shared" si="4"/>
        <v>54.02096999999999</v>
      </c>
      <c r="AD27" s="65">
        <f t="shared" si="4"/>
        <v>61</v>
      </c>
      <c r="AE27" s="65">
        <f t="shared" si="4"/>
        <v>59850.7215007215</v>
      </c>
      <c r="AF27" s="65">
        <f t="shared" si="4"/>
        <v>36.995975</v>
      </c>
      <c r="AG27" s="65">
        <f t="shared" si="4"/>
        <v>140</v>
      </c>
      <c r="AH27" s="65">
        <f t="shared" si="4"/>
        <v>20914.024104281103</v>
      </c>
      <c r="AI27" s="65">
        <f t="shared" si="4"/>
        <v>166.48409999999998</v>
      </c>
      <c r="AJ27" s="65">
        <f t="shared" si="4"/>
        <v>97</v>
      </c>
      <c r="AK27" s="65">
        <f t="shared" si="4"/>
        <v>151.43085420675385</v>
      </c>
      <c r="AL27" s="65">
        <f t="shared" si="4"/>
        <v>99.547125</v>
      </c>
      <c r="AM27" s="65">
        <f t="shared" si="4"/>
        <v>337</v>
      </c>
      <c r="AN27" s="65">
        <f t="shared" si="4"/>
        <v>289.15334006570157</v>
      </c>
      <c r="AO27" s="65">
        <f t="shared" si="4"/>
        <v>590.2251592</v>
      </c>
      <c r="AP27" s="65">
        <f t="shared" si="4"/>
        <v>238</v>
      </c>
      <c r="AQ27" s="65">
        <f t="shared" si="4"/>
        <v>1227.8058319933152</v>
      </c>
      <c r="AR27" s="66">
        <f t="shared" si="4"/>
        <v>430.3395275</v>
      </c>
      <c r="AS27" s="65">
        <f t="shared" si="4"/>
        <v>1078</v>
      </c>
      <c r="AT27" s="65">
        <f t="shared" si="4"/>
        <v>3644.413257435249</v>
      </c>
      <c r="AU27" s="65">
        <f t="shared" si="4"/>
        <v>1431.1786975000002</v>
      </c>
      <c r="AV27" s="65">
        <f t="shared" si="4"/>
        <v>747</v>
      </c>
      <c r="AW27" s="65">
        <f t="shared" si="4"/>
        <v>743.5960095029022</v>
      </c>
      <c r="AX27" s="65">
        <f t="shared" si="4"/>
        <v>706.820665</v>
      </c>
      <c r="AY27" s="65">
        <f t="shared" si="4"/>
        <v>0</v>
      </c>
      <c r="AZ27" s="65">
        <f t="shared" si="4"/>
        <v>0</v>
      </c>
      <c r="BA27" s="65">
        <f t="shared" si="4"/>
        <v>0</v>
      </c>
      <c r="BB27" s="65">
        <f t="shared" si="4"/>
        <v>0</v>
      </c>
      <c r="BC27" s="65">
        <f t="shared" si="4"/>
        <v>0</v>
      </c>
      <c r="BD27" s="65">
        <f t="shared" si="4"/>
        <v>0</v>
      </c>
      <c r="BE27" s="67">
        <f>SUM(BE14:BE26)</f>
        <v>2775</v>
      </c>
      <c r="BF27" s="65">
        <f t="shared" si="4"/>
        <v>0</v>
      </c>
      <c r="BG27" s="65">
        <f t="shared" si="4"/>
        <v>2995.1246564</v>
      </c>
      <c r="BH27" s="67">
        <f>SUM(BH14:BH26)</f>
        <v>1746</v>
      </c>
      <c r="BI27" s="65">
        <f t="shared" si="4"/>
        <v>0</v>
      </c>
      <c r="BJ27" s="65">
        <f t="shared" si="4"/>
        <v>1592.3800175</v>
      </c>
      <c r="BK27" s="68">
        <f t="shared" si="2"/>
        <v>4587.5046739</v>
      </c>
    </row>
    <row r="28" spans="1:60" ht="15">
      <c r="A28" s="70"/>
      <c r="B28" s="71"/>
      <c r="BE28" s="72"/>
      <c r="BH28" s="72"/>
    </row>
    <row r="29" spans="2:50" s="73" customFormat="1" ht="18">
      <c r="B29" s="74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</row>
    <row r="30" s="73" customFormat="1" ht="15">
      <c r="B30" s="74"/>
    </row>
    <row r="32" spans="57:60" ht="15">
      <c r="BE32" s="72">
        <v>1584</v>
      </c>
      <c r="BH32" s="72">
        <v>1224</v>
      </c>
    </row>
    <row r="33" spans="57:60" ht="15">
      <c r="BE33" s="72">
        <f>BE32-BE27</f>
        <v>-1191</v>
      </c>
      <c r="BH33" s="72">
        <f>BH32-BH27</f>
        <v>-522</v>
      </c>
    </row>
  </sheetData>
  <sheetProtection/>
  <mergeCells count="91">
    <mergeCell ref="BJ12:BJ13"/>
    <mergeCell ref="AX12:AX13"/>
    <mergeCell ref="AY12:AZ12"/>
    <mergeCell ref="BA12:BA13"/>
    <mergeCell ref="BB12:BC12"/>
    <mergeCell ref="BE12:BF12"/>
    <mergeCell ref="BH12:BI12"/>
    <mergeCell ref="BG12:BG13"/>
    <mergeCell ref="BD12:BD13"/>
    <mergeCell ref="AV12:AW12"/>
    <mergeCell ref="AJ12:AK12"/>
    <mergeCell ref="AI12:AI13"/>
    <mergeCell ref="AL12:AL13"/>
    <mergeCell ref="AP12:AQ12"/>
    <mergeCell ref="AR12:AR13"/>
    <mergeCell ref="AU12:AU13"/>
    <mergeCell ref="AS12:AT12"/>
    <mergeCell ref="AM12:AN12"/>
    <mergeCell ref="K12:K13"/>
    <mergeCell ref="L12:M12"/>
    <mergeCell ref="U12:V12"/>
    <mergeCell ref="W12:W13"/>
    <mergeCell ref="T12:T13"/>
    <mergeCell ref="X12:Y12"/>
    <mergeCell ref="Z12:Z13"/>
    <mergeCell ref="AA12:AB12"/>
    <mergeCell ref="AG12:AH12"/>
    <mergeCell ref="AJ11:AL11"/>
    <mergeCell ref="AA11:AC11"/>
    <mergeCell ref="AC12:AC13"/>
    <mergeCell ref="AG11:AI11"/>
    <mergeCell ref="AD12:AE12"/>
    <mergeCell ref="AF12:AF13"/>
    <mergeCell ref="AP11:AR11"/>
    <mergeCell ref="R12:S12"/>
    <mergeCell ref="O11:Q11"/>
    <mergeCell ref="N12:N13"/>
    <mergeCell ref="O12:P12"/>
    <mergeCell ref="Q12:Q13"/>
    <mergeCell ref="L11:N11"/>
    <mergeCell ref="R11:T11"/>
    <mergeCell ref="AO12:AO13"/>
    <mergeCell ref="AM11:AO11"/>
    <mergeCell ref="A10:A12"/>
    <mergeCell ref="B10:B12"/>
    <mergeCell ref="C10:H10"/>
    <mergeCell ref="I10:N10"/>
    <mergeCell ref="C11:E11"/>
    <mergeCell ref="F11:H11"/>
    <mergeCell ref="I11:K11"/>
    <mergeCell ref="F12:G12"/>
    <mergeCell ref="H12:H13"/>
    <mergeCell ref="I12:J12"/>
    <mergeCell ref="C12:D12"/>
    <mergeCell ref="E12:E13"/>
    <mergeCell ref="AS9:AX9"/>
    <mergeCell ref="O10:T10"/>
    <mergeCell ref="U10:Z10"/>
    <mergeCell ref="AD11:AF11"/>
    <mergeCell ref="AG10:AL10"/>
    <mergeCell ref="AM10:AR10"/>
    <mergeCell ref="U11:W11"/>
    <mergeCell ref="X11:Z11"/>
    <mergeCell ref="AY10:BD10"/>
    <mergeCell ref="BH11:BJ11"/>
    <mergeCell ref="AS11:AU11"/>
    <mergeCell ref="AY9:BD9"/>
    <mergeCell ref="BE9:BJ9"/>
    <mergeCell ref="BB11:BD11"/>
    <mergeCell ref="BE11:BG11"/>
    <mergeCell ref="AV11:AX11"/>
    <mergeCell ref="AY11:BA11"/>
    <mergeCell ref="AA10:AF10"/>
    <mergeCell ref="BE10:BJ10"/>
    <mergeCell ref="AS10:AX10"/>
    <mergeCell ref="A6:T6"/>
    <mergeCell ref="U6:AL6"/>
    <mergeCell ref="AM6:BJ6"/>
    <mergeCell ref="C9:H9"/>
    <mergeCell ref="I9:N9"/>
    <mergeCell ref="O9:T9"/>
    <mergeCell ref="U9:Z9"/>
    <mergeCell ref="AA9:AF9"/>
    <mergeCell ref="AG9:AL9"/>
    <mergeCell ref="AM9:AR9"/>
    <mergeCell ref="A2:T2"/>
    <mergeCell ref="U2:AL2"/>
    <mergeCell ref="AM2:BJ2"/>
    <mergeCell ref="A4:T4"/>
    <mergeCell ref="U4:AL4"/>
    <mergeCell ref="AM4:BJ4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75" r:id="rId1"/>
  <headerFooter alignWithMargins="0">
    <oddHeader>&amp;RPart-IV</oddHeader>
  </headerFooter>
  <colBreaks count="2" manualBreakCount="2">
    <brk id="20" max="29" man="1"/>
    <brk id="3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8"/>
  <sheetViews>
    <sheetView view="pageBreakPreview" zoomScaleNormal="85" zoomScaleSheetLayoutView="100" zoomScalePageLayoutView="0" workbookViewId="0" topLeftCell="A7">
      <selection activeCell="A20" sqref="A20:IV20"/>
    </sheetView>
  </sheetViews>
  <sheetFormatPr defaultColWidth="9.140625" defaultRowHeight="15"/>
  <cols>
    <col min="1" max="1" width="5.57421875" style="134" customWidth="1"/>
    <col min="2" max="2" width="24.140625" style="134" customWidth="1"/>
    <col min="3" max="3" width="9.7109375" style="134" customWidth="1"/>
    <col min="4" max="4" width="10.8515625" style="134" customWidth="1"/>
    <col min="5" max="5" width="9.7109375" style="134" customWidth="1"/>
    <col min="6" max="6" width="10.8515625" style="134" customWidth="1"/>
    <col min="7" max="7" width="9.7109375" style="134" customWidth="1"/>
    <col min="8" max="8" width="10.8515625" style="134" customWidth="1"/>
    <col min="9" max="9" width="9.7109375" style="134" customWidth="1"/>
    <col min="10" max="10" width="10.8515625" style="134" customWidth="1"/>
    <col min="11" max="12" width="9.7109375" style="134" customWidth="1"/>
    <col min="13" max="16384" width="9.140625" style="134" customWidth="1"/>
  </cols>
  <sheetData>
    <row r="1" spans="11:12" ht="15.75">
      <c r="K1" s="306" t="s">
        <v>84</v>
      </c>
      <c r="L1" s="306"/>
    </row>
    <row r="2" spans="1:12" ht="23.25">
      <c r="A2" s="307" t="s">
        <v>37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</row>
    <row r="3" spans="1:12" ht="17.25" customHeight="1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</row>
    <row r="4" spans="1:12" ht="18.75">
      <c r="A4" s="308" t="s">
        <v>38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</row>
    <row r="6" spans="1:12" ht="18.75">
      <c r="A6" s="309" t="s">
        <v>127</v>
      </c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</row>
    <row r="8" spans="1:12" ht="93" customHeight="1">
      <c r="A8" s="305" t="s">
        <v>0</v>
      </c>
      <c r="B8" s="305" t="s">
        <v>41</v>
      </c>
      <c r="C8" s="305" t="s">
        <v>81</v>
      </c>
      <c r="D8" s="305"/>
      <c r="E8" s="305" t="s">
        <v>85</v>
      </c>
      <c r="F8" s="305"/>
      <c r="G8" s="305" t="s">
        <v>86</v>
      </c>
      <c r="H8" s="305"/>
      <c r="I8" s="305" t="s">
        <v>87</v>
      </c>
      <c r="J8" s="305"/>
      <c r="K8" s="305" t="s">
        <v>88</v>
      </c>
      <c r="L8" s="305"/>
    </row>
    <row r="9" spans="1:12" ht="15">
      <c r="A9" s="305"/>
      <c r="B9" s="305"/>
      <c r="C9" s="136" t="s">
        <v>82</v>
      </c>
      <c r="D9" s="136" t="s">
        <v>83</v>
      </c>
      <c r="E9" s="136" t="s">
        <v>82</v>
      </c>
      <c r="F9" s="136" t="s">
        <v>83</v>
      </c>
      <c r="G9" s="136" t="s">
        <v>82</v>
      </c>
      <c r="H9" s="136" t="s">
        <v>83</v>
      </c>
      <c r="I9" s="136" t="s">
        <v>82</v>
      </c>
      <c r="J9" s="136" t="s">
        <v>83</v>
      </c>
      <c r="K9" s="136" t="s">
        <v>82</v>
      </c>
      <c r="L9" s="136" t="s">
        <v>113</v>
      </c>
    </row>
    <row r="10" spans="1:12" ht="15">
      <c r="A10" s="137">
        <v>1</v>
      </c>
      <c r="B10" s="137">
        <v>2</v>
      </c>
      <c r="C10" s="137">
        <v>3</v>
      </c>
      <c r="D10" s="137">
        <v>4</v>
      </c>
      <c r="E10" s="137">
        <v>5</v>
      </c>
      <c r="F10" s="137">
        <v>6</v>
      </c>
      <c r="G10" s="137">
        <v>7</v>
      </c>
      <c r="H10" s="137">
        <v>8</v>
      </c>
      <c r="I10" s="137">
        <v>9</v>
      </c>
      <c r="J10" s="137">
        <v>10</v>
      </c>
      <c r="K10" s="137">
        <v>11</v>
      </c>
      <c r="L10" s="137">
        <v>12</v>
      </c>
    </row>
    <row r="11" spans="1:12" s="201" customFormat="1" ht="18">
      <c r="A11" s="198">
        <v>1</v>
      </c>
      <c r="B11" s="199" t="s">
        <v>23</v>
      </c>
      <c r="C11" s="215">
        <v>458</v>
      </c>
      <c r="D11" s="215">
        <v>105</v>
      </c>
      <c r="E11" s="215">
        <v>0</v>
      </c>
      <c r="F11" s="215">
        <v>40</v>
      </c>
      <c r="G11" s="215">
        <v>0</v>
      </c>
      <c r="H11" s="215">
        <v>60</v>
      </c>
      <c r="I11" s="215">
        <v>0</v>
      </c>
      <c r="J11" s="215">
        <v>11</v>
      </c>
      <c r="K11" s="215">
        <v>3</v>
      </c>
      <c r="L11" s="215">
        <v>5</v>
      </c>
    </row>
    <row r="12" spans="1:12" s="201" customFormat="1" ht="18">
      <c r="A12" s="198">
        <v>2</v>
      </c>
      <c r="B12" s="199" t="s">
        <v>24</v>
      </c>
      <c r="C12" s="200">
        <v>212</v>
      </c>
      <c r="D12" s="200">
        <v>32</v>
      </c>
      <c r="E12" s="200">
        <v>231</v>
      </c>
      <c r="F12" s="200">
        <v>12</v>
      </c>
      <c r="G12" s="200">
        <v>220</v>
      </c>
      <c r="H12" s="200">
        <v>24</v>
      </c>
      <c r="I12" s="200">
        <v>1</v>
      </c>
      <c r="J12" s="200">
        <v>4</v>
      </c>
      <c r="K12" s="200">
        <v>2</v>
      </c>
      <c r="L12" s="200">
        <v>2</v>
      </c>
    </row>
    <row r="13" spans="1:12" s="201" customFormat="1" ht="18">
      <c r="A13" s="198">
        <v>3</v>
      </c>
      <c r="B13" s="199" t="s">
        <v>25</v>
      </c>
      <c r="C13" s="215">
        <v>322</v>
      </c>
      <c r="D13" s="215">
        <v>49</v>
      </c>
      <c r="E13" s="215">
        <v>41</v>
      </c>
      <c r="F13" s="215">
        <v>0</v>
      </c>
      <c r="G13" s="215">
        <v>41</v>
      </c>
      <c r="H13" s="215">
        <v>0</v>
      </c>
      <c r="I13" s="215">
        <v>32</v>
      </c>
      <c r="J13" s="215">
        <v>0</v>
      </c>
      <c r="K13" s="215">
        <v>0</v>
      </c>
      <c r="L13" s="215">
        <v>0</v>
      </c>
    </row>
    <row r="14" spans="1:12" s="201" customFormat="1" ht="18">
      <c r="A14" s="198">
        <v>4</v>
      </c>
      <c r="B14" s="199" t="s">
        <v>26</v>
      </c>
      <c r="C14" s="215">
        <v>375</v>
      </c>
      <c r="D14" s="215">
        <v>6399</v>
      </c>
      <c r="E14" s="215">
        <v>46</v>
      </c>
      <c r="F14" s="215">
        <v>0</v>
      </c>
      <c r="G14" s="215">
        <v>46</v>
      </c>
      <c r="H14" s="215">
        <v>3</v>
      </c>
      <c r="I14" s="215">
        <v>0</v>
      </c>
      <c r="J14" s="215">
        <v>12</v>
      </c>
      <c r="K14" s="215">
        <v>0</v>
      </c>
      <c r="L14" s="215">
        <v>2</v>
      </c>
    </row>
    <row r="15" spans="1:12" s="201" customFormat="1" ht="18">
      <c r="A15" s="198">
        <v>5</v>
      </c>
      <c r="B15" s="199" t="s">
        <v>27</v>
      </c>
      <c r="C15" s="215">
        <v>14002</v>
      </c>
      <c r="D15" s="215">
        <v>225</v>
      </c>
      <c r="E15" s="215">
        <v>0</v>
      </c>
      <c r="F15" s="215">
        <v>11</v>
      </c>
      <c r="G15" s="215">
        <v>0</v>
      </c>
      <c r="H15" s="215">
        <v>147</v>
      </c>
      <c r="I15" s="215">
        <v>4</v>
      </c>
      <c r="J15" s="215">
        <v>18</v>
      </c>
      <c r="K15" s="215">
        <v>0</v>
      </c>
      <c r="L15" s="215">
        <v>5</v>
      </c>
    </row>
    <row r="16" spans="1:12" s="250" customFormat="1" ht="18">
      <c r="A16" s="247">
        <v>6</v>
      </c>
      <c r="B16" s="248" t="s">
        <v>28</v>
      </c>
      <c r="C16" s="249">
        <v>1706</v>
      </c>
      <c r="D16" s="249">
        <v>1356</v>
      </c>
      <c r="E16" s="249">
        <v>885</v>
      </c>
      <c r="F16" s="249">
        <v>27</v>
      </c>
      <c r="G16" s="249">
        <v>23</v>
      </c>
      <c r="H16" s="249">
        <v>0.82</v>
      </c>
      <c r="I16" s="249">
        <v>35</v>
      </c>
      <c r="J16" s="249">
        <v>3</v>
      </c>
      <c r="K16" s="249">
        <v>0</v>
      </c>
      <c r="L16" s="249">
        <v>0</v>
      </c>
    </row>
    <row r="17" spans="1:12" s="201" customFormat="1" ht="18">
      <c r="A17" s="198">
        <v>7</v>
      </c>
      <c r="B17" s="199" t="s">
        <v>29</v>
      </c>
      <c r="C17" s="215">
        <v>484</v>
      </c>
      <c r="D17" s="215">
        <v>3</v>
      </c>
      <c r="E17" s="215">
        <v>365</v>
      </c>
      <c r="F17" s="215">
        <v>30</v>
      </c>
      <c r="G17" s="215">
        <v>391</v>
      </c>
      <c r="H17" s="215">
        <v>4</v>
      </c>
      <c r="I17" s="215">
        <v>7</v>
      </c>
      <c r="J17" s="215">
        <v>89</v>
      </c>
      <c r="K17" s="215">
        <v>0</v>
      </c>
      <c r="L17" s="215">
        <v>0</v>
      </c>
    </row>
    <row r="18" spans="1:12" s="201" customFormat="1" ht="18">
      <c r="A18" s="198">
        <v>8</v>
      </c>
      <c r="B18" s="199" t="s">
        <v>30</v>
      </c>
      <c r="C18" s="215">
        <v>2581</v>
      </c>
      <c r="D18" s="215">
        <v>87</v>
      </c>
      <c r="E18" s="215">
        <v>532</v>
      </c>
      <c r="F18" s="215">
        <v>5</v>
      </c>
      <c r="G18" s="215">
        <v>529</v>
      </c>
      <c r="H18" s="215">
        <v>8</v>
      </c>
      <c r="I18" s="215">
        <v>0</v>
      </c>
      <c r="J18" s="215">
        <v>0</v>
      </c>
      <c r="K18" s="215">
        <v>0</v>
      </c>
      <c r="L18" s="215">
        <v>0</v>
      </c>
    </row>
    <row r="19" spans="1:12" s="201" customFormat="1" ht="18">
      <c r="A19" s="198">
        <v>9</v>
      </c>
      <c r="B19" s="199" t="s">
        <v>31</v>
      </c>
      <c r="C19" s="215">
        <v>16</v>
      </c>
      <c r="D19" s="215">
        <v>124</v>
      </c>
      <c r="E19" s="215">
        <v>2</v>
      </c>
      <c r="F19" s="215">
        <v>3</v>
      </c>
      <c r="G19" s="215">
        <v>0</v>
      </c>
      <c r="H19" s="215">
        <v>1</v>
      </c>
      <c r="I19" s="215">
        <v>61</v>
      </c>
      <c r="J19" s="215">
        <v>59</v>
      </c>
      <c r="K19" s="215">
        <v>0</v>
      </c>
      <c r="L19" s="215">
        <v>0</v>
      </c>
    </row>
    <row r="20" spans="1:12" s="201" customFormat="1" ht="18">
      <c r="A20" s="198">
        <v>10</v>
      </c>
      <c r="B20" s="199" t="s">
        <v>32</v>
      </c>
      <c r="C20" s="215">
        <v>25</v>
      </c>
      <c r="D20" s="215">
        <v>30</v>
      </c>
      <c r="E20" s="215">
        <v>0</v>
      </c>
      <c r="F20" s="215">
        <v>0</v>
      </c>
      <c r="G20" s="215">
        <v>25</v>
      </c>
      <c r="H20" s="215">
        <v>30</v>
      </c>
      <c r="I20" s="215">
        <v>165</v>
      </c>
      <c r="J20" s="215">
        <v>0</v>
      </c>
      <c r="K20" s="215">
        <v>0</v>
      </c>
      <c r="L20" s="215">
        <v>0</v>
      </c>
    </row>
    <row r="21" spans="1:12" s="201" customFormat="1" ht="18">
      <c r="A21" s="198">
        <v>11</v>
      </c>
      <c r="B21" s="199" t="s">
        <v>33</v>
      </c>
      <c r="C21" s="216">
        <v>86</v>
      </c>
      <c r="D21" s="216">
        <v>24</v>
      </c>
      <c r="E21" s="216">
        <v>7</v>
      </c>
      <c r="F21" s="216">
        <v>7</v>
      </c>
      <c r="G21" s="216"/>
      <c r="H21" s="216"/>
      <c r="I21" s="216">
        <v>5</v>
      </c>
      <c r="J21" s="216">
        <v>5</v>
      </c>
      <c r="K21" s="216">
        <v>0</v>
      </c>
      <c r="L21" s="216">
        <v>0</v>
      </c>
    </row>
    <row r="22" spans="1:12" s="201" customFormat="1" ht="18">
      <c r="A22" s="198">
        <v>12</v>
      </c>
      <c r="B22" s="199" t="s">
        <v>34</v>
      </c>
      <c r="C22" s="215">
        <v>1438</v>
      </c>
      <c r="D22" s="215">
        <v>178</v>
      </c>
      <c r="E22" s="215">
        <v>100</v>
      </c>
      <c r="F22" s="215">
        <v>0</v>
      </c>
      <c r="G22" s="215">
        <v>100</v>
      </c>
      <c r="H22" s="215">
        <v>4</v>
      </c>
      <c r="I22" s="215">
        <v>4</v>
      </c>
      <c r="J22" s="215">
        <v>147</v>
      </c>
      <c r="K22" s="215">
        <v>0</v>
      </c>
      <c r="L22" s="215">
        <v>0</v>
      </c>
    </row>
    <row r="23" spans="1:12" s="165" customFormat="1" ht="18">
      <c r="A23" s="162">
        <v>13</v>
      </c>
      <c r="B23" s="163" t="s">
        <v>35</v>
      </c>
      <c r="C23" s="164">
        <v>149</v>
      </c>
      <c r="D23" s="164">
        <v>20</v>
      </c>
      <c r="E23" s="164">
        <v>51</v>
      </c>
      <c r="F23" s="164">
        <v>5</v>
      </c>
      <c r="G23" s="164">
        <v>0</v>
      </c>
      <c r="H23" s="164">
        <v>0</v>
      </c>
      <c r="I23" s="164">
        <v>0</v>
      </c>
      <c r="J23" s="164">
        <v>0</v>
      </c>
      <c r="K23" s="164">
        <v>0</v>
      </c>
      <c r="L23" s="164">
        <v>0</v>
      </c>
    </row>
    <row r="24" spans="1:12" ht="18">
      <c r="A24" s="138"/>
      <c r="B24" s="139" t="s">
        <v>5</v>
      </c>
      <c r="C24" s="140">
        <f>SUM(C11:C23)</f>
        <v>21854</v>
      </c>
      <c r="D24" s="140">
        <f aca="true" t="shared" si="0" ref="D24:L24">SUM(D11:D23)</f>
        <v>8632</v>
      </c>
      <c r="E24" s="140">
        <f t="shared" si="0"/>
        <v>2260</v>
      </c>
      <c r="F24" s="140">
        <f t="shared" si="0"/>
        <v>140</v>
      </c>
      <c r="G24" s="140">
        <f t="shared" si="0"/>
        <v>1375</v>
      </c>
      <c r="H24" s="140">
        <f t="shared" si="0"/>
        <v>281.82</v>
      </c>
      <c r="I24" s="140">
        <f t="shared" si="0"/>
        <v>314</v>
      </c>
      <c r="J24" s="140">
        <f t="shared" si="0"/>
        <v>348</v>
      </c>
      <c r="K24" s="140">
        <f t="shared" si="0"/>
        <v>5</v>
      </c>
      <c r="L24" s="140">
        <f t="shared" si="0"/>
        <v>14</v>
      </c>
    </row>
    <row r="25" ht="14.25">
      <c r="G25" s="160"/>
    </row>
    <row r="28" ht="14.25">
      <c r="D28" s="161"/>
    </row>
  </sheetData>
  <sheetProtection/>
  <mergeCells count="11">
    <mergeCell ref="A8:A9"/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</mergeCells>
  <printOptions horizontalCentered="1"/>
  <pageMargins left="0.5" right="0.25" top="0.5" bottom="0.5" header="0.5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85" zoomScaleNormal="70" zoomScaleSheetLayoutView="85" zoomScalePageLayoutView="0" workbookViewId="0" topLeftCell="A5">
      <selection activeCell="D22" sqref="D22"/>
    </sheetView>
  </sheetViews>
  <sheetFormatPr defaultColWidth="9.140625" defaultRowHeight="15"/>
  <cols>
    <col min="1" max="1" width="6.421875" style="78" customWidth="1"/>
    <col min="2" max="2" width="20.57421875" style="78" customWidth="1"/>
    <col min="3" max="4" width="10.00390625" style="78" customWidth="1"/>
    <col min="5" max="5" width="6.00390625" style="78" bestFit="1" customWidth="1"/>
    <col min="6" max="6" width="10.28125" style="78" bestFit="1" customWidth="1"/>
    <col min="7" max="7" width="6.00390625" style="78" bestFit="1" customWidth="1"/>
    <col min="8" max="8" width="10.28125" style="78" bestFit="1" customWidth="1"/>
    <col min="9" max="9" width="6.00390625" style="78" bestFit="1" customWidth="1"/>
    <col min="10" max="10" width="10.28125" style="78" bestFit="1" customWidth="1"/>
    <col min="11" max="11" width="6.00390625" style="78" bestFit="1" customWidth="1"/>
    <col min="12" max="12" width="10.28125" style="78" bestFit="1" customWidth="1"/>
    <col min="13" max="13" width="6.00390625" style="78" bestFit="1" customWidth="1"/>
    <col min="14" max="14" width="10.28125" style="78" bestFit="1" customWidth="1"/>
    <col min="15" max="15" width="6.00390625" style="78" bestFit="1" customWidth="1"/>
    <col min="16" max="16" width="10.28125" style="78" bestFit="1" customWidth="1"/>
    <col min="17" max="17" width="6.00390625" style="78" bestFit="1" customWidth="1"/>
    <col min="18" max="18" width="10.28125" style="78" bestFit="1" customWidth="1"/>
    <col min="19" max="19" width="6.00390625" style="78" bestFit="1" customWidth="1"/>
    <col min="20" max="20" width="10.28125" style="78" bestFit="1" customWidth="1"/>
    <col min="21" max="22" width="5.8515625" style="78" bestFit="1" customWidth="1"/>
    <col min="23" max="16384" width="9.140625" style="78" customWidth="1"/>
  </cols>
  <sheetData>
    <row r="1" ht="12" customHeight="1">
      <c r="V1" s="91" t="s">
        <v>105</v>
      </c>
    </row>
    <row r="2" spans="1:22" ht="18.75" customHeight="1">
      <c r="A2" s="314" t="s">
        <v>89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</row>
    <row r="3" spans="1:22" ht="1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2" ht="15" customHeight="1">
      <c r="A4" s="315" t="s">
        <v>128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</row>
    <row r="5" spans="1:12" ht="18" customHeight="1">
      <c r="A5" s="54" t="s">
        <v>39</v>
      </c>
      <c r="B5" s="10"/>
      <c r="C5" s="80"/>
      <c r="D5" s="80"/>
      <c r="E5" s="80"/>
      <c r="F5" s="80"/>
      <c r="G5" s="80"/>
      <c r="H5" s="80"/>
      <c r="I5" s="80"/>
      <c r="L5" s="81"/>
    </row>
    <row r="6" spans="1:9" ht="18" customHeight="1">
      <c r="A6" s="82"/>
      <c r="B6" s="82"/>
      <c r="C6" s="80"/>
      <c r="D6" s="80"/>
      <c r="E6" s="80"/>
      <c r="F6" s="80"/>
      <c r="G6" s="80"/>
      <c r="H6" s="80"/>
      <c r="I6" s="80"/>
    </row>
    <row r="7" spans="1:22" s="114" customFormat="1" ht="30.75" customHeight="1">
      <c r="A7" s="311" t="s">
        <v>90</v>
      </c>
      <c r="B7" s="311" t="s">
        <v>91</v>
      </c>
      <c r="C7" s="310" t="s">
        <v>92</v>
      </c>
      <c r="D7" s="310"/>
      <c r="E7" s="311" t="s">
        <v>93</v>
      </c>
      <c r="F7" s="311"/>
      <c r="G7" s="311"/>
      <c r="H7" s="311"/>
      <c r="I7" s="311"/>
      <c r="J7" s="311"/>
      <c r="K7" s="311"/>
      <c r="L7" s="311"/>
      <c r="M7" s="316" t="s">
        <v>107</v>
      </c>
      <c r="N7" s="316"/>
      <c r="O7" s="316"/>
      <c r="P7" s="316"/>
      <c r="Q7" s="316"/>
      <c r="R7" s="316"/>
      <c r="S7" s="316"/>
      <c r="T7" s="316"/>
      <c r="U7" s="316"/>
      <c r="V7" s="316"/>
    </row>
    <row r="8" spans="1:22" s="114" customFormat="1" ht="89.25" customHeight="1">
      <c r="A8" s="311"/>
      <c r="B8" s="311"/>
      <c r="C8" s="310" t="s">
        <v>96</v>
      </c>
      <c r="D8" s="310"/>
      <c r="E8" s="311" t="s">
        <v>97</v>
      </c>
      <c r="F8" s="311"/>
      <c r="G8" s="311" t="s">
        <v>98</v>
      </c>
      <c r="H8" s="311"/>
      <c r="I8" s="311" t="s">
        <v>99</v>
      </c>
      <c r="J8" s="311"/>
      <c r="K8" s="311" t="s">
        <v>100</v>
      </c>
      <c r="L8" s="311"/>
      <c r="M8" s="317" t="s">
        <v>108</v>
      </c>
      <c r="N8" s="317"/>
      <c r="O8" s="317" t="s">
        <v>109</v>
      </c>
      <c r="P8" s="317"/>
      <c r="Q8" s="317" t="s">
        <v>110</v>
      </c>
      <c r="R8" s="317"/>
      <c r="S8" s="317" t="s">
        <v>111</v>
      </c>
      <c r="T8" s="317"/>
      <c r="U8" s="317" t="s">
        <v>112</v>
      </c>
      <c r="V8" s="316"/>
    </row>
    <row r="9" spans="1:22" s="107" customFormat="1" ht="25.5" customHeight="1">
      <c r="A9" s="311"/>
      <c r="B9" s="311"/>
      <c r="C9" s="116" t="s">
        <v>101</v>
      </c>
      <c r="D9" s="116" t="s">
        <v>102</v>
      </c>
      <c r="E9" s="106" t="s">
        <v>101</v>
      </c>
      <c r="F9" s="106" t="s">
        <v>102</v>
      </c>
      <c r="G9" s="106" t="s">
        <v>101</v>
      </c>
      <c r="H9" s="106" t="s">
        <v>102</v>
      </c>
      <c r="I9" s="106" t="s">
        <v>101</v>
      </c>
      <c r="J9" s="106" t="s">
        <v>102</v>
      </c>
      <c r="K9" s="106" t="s">
        <v>101</v>
      </c>
      <c r="L9" s="106" t="s">
        <v>102</v>
      </c>
      <c r="M9" s="110" t="s">
        <v>101</v>
      </c>
      <c r="N9" s="110" t="s">
        <v>102</v>
      </c>
      <c r="O9" s="110" t="s">
        <v>101</v>
      </c>
      <c r="P9" s="110" t="s">
        <v>102</v>
      </c>
      <c r="Q9" s="110" t="s">
        <v>101</v>
      </c>
      <c r="R9" s="110" t="s">
        <v>102</v>
      </c>
      <c r="S9" s="110" t="s">
        <v>101</v>
      </c>
      <c r="T9" s="110" t="s">
        <v>102</v>
      </c>
      <c r="U9" s="110" t="s">
        <v>101</v>
      </c>
      <c r="V9" s="110" t="s">
        <v>101</v>
      </c>
    </row>
    <row r="10" spans="1:22" s="115" customFormat="1" ht="19.5" customHeight="1">
      <c r="A10" s="111">
        <v>1</v>
      </c>
      <c r="B10" s="111">
        <v>2</v>
      </c>
      <c r="C10" s="117">
        <v>3</v>
      </c>
      <c r="D10" s="117">
        <v>4</v>
      </c>
      <c r="E10" s="111">
        <v>5</v>
      </c>
      <c r="F10" s="111">
        <v>6</v>
      </c>
      <c r="G10" s="111">
        <v>7</v>
      </c>
      <c r="H10" s="111">
        <v>8</v>
      </c>
      <c r="I10" s="111">
        <v>9</v>
      </c>
      <c r="J10" s="111">
        <v>10</v>
      </c>
      <c r="K10" s="111">
        <v>11</v>
      </c>
      <c r="L10" s="111">
        <v>12</v>
      </c>
      <c r="M10" s="119">
        <v>13</v>
      </c>
      <c r="N10" s="119">
        <v>14</v>
      </c>
      <c r="O10" s="119">
        <v>15</v>
      </c>
      <c r="P10" s="119">
        <v>16</v>
      </c>
      <c r="Q10" s="119">
        <v>17</v>
      </c>
      <c r="R10" s="119">
        <v>18</v>
      </c>
      <c r="S10" s="119">
        <v>19</v>
      </c>
      <c r="T10" s="119">
        <v>20</v>
      </c>
      <c r="U10" s="119">
        <v>21</v>
      </c>
      <c r="V10" s="119">
        <v>22</v>
      </c>
    </row>
    <row r="11" spans="1:22" s="205" customFormat="1" ht="19.5" customHeight="1">
      <c r="A11" s="190">
        <v>1</v>
      </c>
      <c r="B11" s="191" t="s">
        <v>23</v>
      </c>
      <c r="C11" s="202">
        <v>11</v>
      </c>
      <c r="D11" s="202">
        <v>9</v>
      </c>
      <c r="E11" s="203">
        <v>1</v>
      </c>
      <c r="F11" s="203">
        <v>1</v>
      </c>
      <c r="G11" s="203">
        <v>7</v>
      </c>
      <c r="H11" s="203">
        <v>7</v>
      </c>
      <c r="I11" s="203">
        <v>1</v>
      </c>
      <c r="J11" s="203">
        <v>1</v>
      </c>
      <c r="K11" s="203">
        <v>1</v>
      </c>
      <c r="L11" s="203">
        <v>1</v>
      </c>
      <c r="M11" s="204"/>
      <c r="N11" s="204"/>
      <c r="O11" s="204"/>
      <c r="P11" s="204"/>
      <c r="Q11" s="204"/>
      <c r="R11" s="204"/>
      <c r="S11" s="204"/>
      <c r="T11" s="204"/>
      <c r="U11" s="204"/>
      <c r="V11" s="204"/>
    </row>
    <row r="12" spans="1:22" s="205" customFormat="1" ht="19.5" customHeight="1">
      <c r="A12" s="190">
        <v>2</v>
      </c>
      <c r="B12" s="191" t="s">
        <v>24</v>
      </c>
      <c r="C12" s="202">
        <v>11</v>
      </c>
      <c r="D12" s="202">
        <v>11</v>
      </c>
      <c r="E12" s="203">
        <v>1</v>
      </c>
      <c r="F12" s="203">
        <v>1</v>
      </c>
      <c r="G12" s="203">
        <v>5</v>
      </c>
      <c r="H12" s="203">
        <v>5</v>
      </c>
      <c r="I12" s="203">
        <v>1</v>
      </c>
      <c r="J12" s="203">
        <v>1</v>
      </c>
      <c r="K12" s="203">
        <v>1</v>
      </c>
      <c r="L12" s="203">
        <v>1</v>
      </c>
      <c r="M12" s="204"/>
      <c r="N12" s="204"/>
      <c r="O12" s="204"/>
      <c r="P12" s="204"/>
      <c r="Q12" s="204"/>
      <c r="R12" s="204"/>
      <c r="S12" s="204"/>
      <c r="T12" s="204"/>
      <c r="U12" s="204"/>
      <c r="V12" s="204"/>
    </row>
    <row r="13" spans="1:22" s="85" customFormat="1" ht="19.5" customHeight="1">
      <c r="A13" s="142">
        <v>3</v>
      </c>
      <c r="B13" s="143" t="s">
        <v>25</v>
      </c>
      <c r="C13" s="146">
        <v>16</v>
      </c>
      <c r="D13" s="146">
        <v>14</v>
      </c>
      <c r="E13" s="147">
        <v>1</v>
      </c>
      <c r="F13" s="147">
        <v>1</v>
      </c>
      <c r="G13" s="147">
        <v>2</v>
      </c>
      <c r="H13" s="147">
        <v>1</v>
      </c>
      <c r="I13" s="147">
        <v>1</v>
      </c>
      <c r="J13" s="147">
        <v>1</v>
      </c>
      <c r="K13" s="147">
        <v>1</v>
      </c>
      <c r="L13" s="147">
        <v>1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</row>
    <row r="14" spans="1:22" s="85" customFormat="1" ht="19.5" customHeight="1">
      <c r="A14" s="142">
        <v>4</v>
      </c>
      <c r="B14" s="143" t="s">
        <v>26</v>
      </c>
      <c r="C14" s="146">
        <v>12</v>
      </c>
      <c r="D14" s="146">
        <v>9</v>
      </c>
      <c r="E14" s="147">
        <v>1</v>
      </c>
      <c r="F14" s="147">
        <v>1</v>
      </c>
      <c r="G14" s="147">
        <v>2</v>
      </c>
      <c r="H14" s="147">
        <v>2</v>
      </c>
      <c r="I14" s="147">
        <v>1</v>
      </c>
      <c r="J14" s="147">
        <v>1</v>
      </c>
      <c r="K14" s="147">
        <v>1</v>
      </c>
      <c r="L14" s="147">
        <v>1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</row>
    <row r="15" spans="1:22" s="85" customFormat="1" ht="19.5" customHeight="1">
      <c r="A15" s="142">
        <v>5</v>
      </c>
      <c r="B15" s="143" t="s">
        <v>27</v>
      </c>
      <c r="C15" s="146">
        <v>11</v>
      </c>
      <c r="D15" s="146">
        <v>9</v>
      </c>
      <c r="E15" s="147">
        <v>1</v>
      </c>
      <c r="F15" s="147">
        <v>1</v>
      </c>
      <c r="G15" s="147">
        <v>6</v>
      </c>
      <c r="H15" s="147">
        <v>5</v>
      </c>
      <c r="I15" s="147">
        <v>1</v>
      </c>
      <c r="J15" s="147">
        <v>1</v>
      </c>
      <c r="K15" s="147">
        <v>1</v>
      </c>
      <c r="L15" s="147">
        <v>1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</row>
    <row r="16" spans="1:22" s="85" customFormat="1" ht="19.5" customHeight="1">
      <c r="A16" s="144">
        <v>6</v>
      </c>
      <c r="B16" s="145" t="s">
        <v>28</v>
      </c>
      <c r="C16" s="146">
        <v>11</v>
      </c>
      <c r="D16" s="146">
        <v>9</v>
      </c>
      <c r="E16" s="147">
        <v>1</v>
      </c>
      <c r="F16" s="147">
        <v>1</v>
      </c>
      <c r="G16" s="147">
        <v>2</v>
      </c>
      <c r="H16" s="147">
        <v>2</v>
      </c>
      <c r="I16" s="147">
        <v>1</v>
      </c>
      <c r="J16" s="147">
        <v>1</v>
      </c>
      <c r="K16" s="147">
        <v>1</v>
      </c>
      <c r="L16" s="147">
        <v>1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</row>
    <row r="17" spans="1:22" s="85" customFormat="1" ht="19.5" customHeight="1">
      <c r="A17" s="142">
        <v>7</v>
      </c>
      <c r="B17" s="143" t="s">
        <v>29</v>
      </c>
      <c r="C17" s="146">
        <v>10</v>
      </c>
      <c r="D17" s="146">
        <v>6</v>
      </c>
      <c r="E17" s="147">
        <v>0</v>
      </c>
      <c r="F17" s="147">
        <v>0</v>
      </c>
      <c r="G17" s="147">
        <v>2</v>
      </c>
      <c r="H17" s="147">
        <v>2</v>
      </c>
      <c r="I17" s="147">
        <v>1</v>
      </c>
      <c r="J17" s="147">
        <v>1</v>
      </c>
      <c r="K17" s="147">
        <v>1</v>
      </c>
      <c r="L17" s="147">
        <v>1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</row>
    <row r="18" spans="1:22" s="85" customFormat="1" ht="19.5" customHeight="1">
      <c r="A18" s="142">
        <v>8</v>
      </c>
      <c r="B18" s="143" t="s">
        <v>30</v>
      </c>
      <c r="C18" s="146">
        <v>12</v>
      </c>
      <c r="D18" s="146">
        <v>6</v>
      </c>
      <c r="E18" s="147">
        <v>2</v>
      </c>
      <c r="F18" s="147">
        <v>2</v>
      </c>
      <c r="G18" s="147">
        <v>7</v>
      </c>
      <c r="H18" s="147">
        <v>7</v>
      </c>
      <c r="I18" s="147">
        <v>3</v>
      </c>
      <c r="J18" s="147">
        <v>3</v>
      </c>
      <c r="K18" s="147">
        <v>1</v>
      </c>
      <c r="L18" s="147">
        <v>1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</row>
    <row r="19" spans="1:22" s="85" customFormat="1" ht="19.5" customHeight="1">
      <c r="A19" s="142">
        <v>9</v>
      </c>
      <c r="B19" s="143" t="s">
        <v>31</v>
      </c>
      <c r="C19" s="146">
        <v>5</v>
      </c>
      <c r="D19" s="146">
        <v>5</v>
      </c>
      <c r="E19" s="147">
        <v>1</v>
      </c>
      <c r="F19" s="147">
        <v>1</v>
      </c>
      <c r="G19" s="147">
        <v>5</v>
      </c>
      <c r="H19" s="147">
        <v>5</v>
      </c>
      <c r="I19" s="147">
        <v>1</v>
      </c>
      <c r="J19" s="147">
        <v>1</v>
      </c>
      <c r="K19" s="147">
        <v>1</v>
      </c>
      <c r="L19" s="147">
        <v>1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</row>
    <row r="20" spans="1:22" s="85" customFormat="1" ht="19.5" customHeight="1">
      <c r="A20" s="142">
        <v>10</v>
      </c>
      <c r="B20" s="143" t="s">
        <v>32</v>
      </c>
      <c r="C20" s="146">
        <v>16</v>
      </c>
      <c r="D20" s="146">
        <v>15</v>
      </c>
      <c r="E20" s="147">
        <v>1</v>
      </c>
      <c r="F20" s="147">
        <v>1</v>
      </c>
      <c r="G20" s="147" t="s">
        <v>117</v>
      </c>
      <c r="H20" s="147" t="s">
        <v>117</v>
      </c>
      <c r="I20" s="147">
        <v>1</v>
      </c>
      <c r="J20" s="147">
        <v>1</v>
      </c>
      <c r="K20" s="147">
        <v>1</v>
      </c>
      <c r="L20" s="147">
        <v>1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</row>
    <row r="21" spans="1:22" s="85" customFormat="1" ht="19.5" customHeight="1">
      <c r="A21" s="142">
        <v>11</v>
      </c>
      <c r="B21" s="143" t="s">
        <v>33</v>
      </c>
      <c r="C21" s="146">
        <v>5</v>
      </c>
      <c r="D21" s="146">
        <v>3</v>
      </c>
      <c r="E21" s="147">
        <v>0</v>
      </c>
      <c r="F21" s="147">
        <v>0</v>
      </c>
      <c r="G21" s="147">
        <v>2</v>
      </c>
      <c r="H21" s="147">
        <v>2</v>
      </c>
      <c r="I21" s="147">
        <v>1</v>
      </c>
      <c r="J21" s="147">
        <v>1</v>
      </c>
      <c r="K21" s="147">
        <v>1</v>
      </c>
      <c r="L21" s="147">
        <v>1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</row>
    <row r="22" spans="1:22" s="85" customFormat="1" ht="19.5" customHeight="1">
      <c r="A22" s="142">
        <v>12</v>
      </c>
      <c r="B22" s="143" t="s">
        <v>34</v>
      </c>
      <c r="C22" s="146">
        <v>12</v>
      </c>
      <c r="D22" s="146">
        <v>12</v>
      </c>
      <c r="E22" s="147">
        <v>1</v>
      </c>
      <c r="F22" s="147">
        <v>1</v>
      </c>
      <c r="G22" s="147">
        <v>2</v>
      </c>
      <c r="H22" s="147">
        <v>2</v>
      </c>
      <c r="I22" s="147">
        <v>1</v>
      </c>
      <c r="J22" s="147">
        <v>1</v>
      </c>
      <c r="K22" s="147">
        <v>1</v>
      </c>
      <c r="L22" s="147">
        <v>1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2" s="85" customFormat="1" ht="19.5" customHeight="1">
      <c r="A23" s="142">
        <v>13</v>
      </c>
      <c r="B23" s="143" t="s">
        <v>35</v>
      </c>
      <c r="C23" s="146">
        <v>14</v>
      </c>
      <c r="D23" s="146">
        <v>11</v>
      </c>
      <c r="E23" s="149">
        <v>0</v>
      </c>
      <c r="F23" s="149">
        <v>0</v>
      </c>
      <c r="G23" s="149">
        <v>2</v>
      </c>
      <c r="H23" s="149">
        <v>2</v>
      </c>
      <c r="I23" s="147">
        <v>1</v>
      </c>
      <c r="J23" s="147">
        <v>1</v>
      </c>
      <c r="K23" s="147">
        <v>1</v>
      </c>
      <c r="L23" s="149">
        <v>1</v>
      </c>
      <c r="M23" s="148"/>
      <c r="N23" s="148"/>
      <c r="O23" s="148"/>
      <c r="P23" s="148"/>
      <c r="Q23" s="148"/>
      <c r="R23" s="148"/>
      <c r="S23" s="148"/>
      <c r="T23" s="148"/>
      <c r="U23" s="148"/>
      <c r="V23" s="148"/>
    </row>
    <row r="24" spans="1:22" s="90" customFormat="1" ht="19.5" customHeight="1">
      <c r="A24" s="89"/>
      <c r="B24" s="88" t="s">
        <v>36</v>
      </c>
      <c r="C24" s="118">
        <f>SUM(C11:C23)</f>
        <v>146</v>
      </c>
      <c r="D24" s="118">
        <f aca="true" t="shared" si="0" ref="D24:L24">SUM(D11:D23)</f>
        <v>119</v>
      </c>
      <c r="E24" s="118">
        <f t="shared" si="0"/>
        <v>11</v>
      </c>
      <c r="F24" s="118">
        <f t="shared" si="0"/>
        <v>11</v>
      </c>
      <c r="G24" s="118">
        <f t="shared" si="0"/>
        <v>44</v>
      </c>
      <c r="H24" s="118">
        <f t="shared" si="0"/>
        <v>42</v>
      </c>
      <c r="I24" s="118">
        <f t="shared" si="0"/>
        <v>15</v>
      </c>
      <c r="J24" s="118">
        <f t="shared" si="0"/>
        <v>15</v>
      </c>
      <c r="K24" s="118">
        <f t="shared" si="0"/>
        <v>13</v>
      </c>
      <c r="L24" s="118">
        <f t="shared" si="0"/>
        <v>13</v>
      </c>
      <c r="M24" s="118">
        <v>2</v>
      </c>
      <c r="N24" s="118">
        <v>2</v>
      </c>
      <c r="O24" s="118">
        <v>2</v>
      </c>
      <c r="P24" s="118">
        <v>2</v>
      </c>
      <c r="Q24" s="118">
        <v>1</v>
      </c>
      <c r="R24" s="118">
        <v>1</v>
      </c>
      <c r="S24" s="118">
        <v>1</v>
      </c>
      <c r="T24" s="118">
        <v>1</v>
      </c>
      <c r="U24" s="118">
        <v>1</v>
      </c>
      <c r="V24" s="118">
        <v>1</v>
      </c>
    </row>
    <row r="25" spans="9:11" ht="13.5">
      <c r="I25" s="313"/>
      <c r="J25" s="313"/>
      <c r="K25" s="313"/>
    </row>
    <row r="26" spans="9:11" ht="12.75">
      <c r="I26" s="141"/>
      <c r="J26" s="141"/>
      <c r="K26" s="141"/>
    </row>
    <row r="27" spans="9:11" ht="12.75">
      <c r="I27" s="84"/>
      <c r="J27" s="83"/>
      <c r="K27" s="84"/>
    </row>
    <row r="28" spans="9:11" ht="12.75">
      <c r="I28" s="312"/>
      <c r="J28" s="312"/>
      <c r="K28" s="312"/>
    </row>
    <row r="29" spans="9:11" ht="12.75">
      <c r="I29" s="312"/>
      <c r="J29" s="312"/>
      <c r="K29" s="312"/>
    </row>
  </sheetData>
  <sheetProtection/>
  <mergeCells count="20">
    <mergeCell ref="S8:T8"/>
    <mergeCell ref="O8:P8"/>
    <mergeCell ref="Q8:R8"/>
    <mergeCell ref="I8:J8"/>
    <mergeCell ref="A2:V2"/>
    <mergeCell ref="A4:V4"/>
    <mergeCell ref="M7:V7"/>
    <mergeCell ref="A7:A9"/>
    <mergeCell ref="B7:B9"/>
    <mergeCell ref="E7:L7"/>
    <mergeCell ref="K8:L8"/>
    <mergeCell ref="M8:N8"/>
    <mergeCell ref="C7:D7"/>
    <mergeCell ref="U8:V8"/>
    <mergeCell ref="C8:D8"/>
    <mergeCell ref="E8:F8"/>
    <mergeCell ref="G8:H8"/>
    <mergeCell ref="I29:K29"/>
    <mergeCell ref="I25:K25"/>
    <mergeCell ref="I28:K28"/>
  </mergeCells>
  <printOptions horizontalCentered="1"/>
  <pageMargins left="0.5" right="0.5" top="0.5" bottom="0.5" header="0.5" footer="0.5"/>
  <pageSetup horizontalDpi="300" verticalDpi="3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85" zoomScaleNormal="85" zoomScaleSheetLayoutView="85" zoomScalePageLayoutView="0" workbookViewId="0" topLeftCell="A1">
      <selection activeCell="C22" sqref="C22"/>
    </sheetView>
  </sheetViews>
  <sheetFormatPr defaultColWidth="9.140625" defaultRowHeight="15"/>
  <cols>
    <col min="1" max="1" width="6.7109375" style="85" customWidth="1"/>
    <col min="2" max="2" width="19.00390625" style="85" customWidth="1"/>
    <col min="3" max="4" width="7.421875" style="92" customWidth="1"/>
    <col min="5" max="25" width="6.7109375" style="92" customWidth="1"/>
    <col min="26" max="26" width="7.7109375" style="92" customWidth="1"/>
    <col min="27" max="27" width="9.140625" style="85" hidden="1" customWidth="1"/>
    <col min="28" max="16384" width="9.140625" style="85" customWidth="1"/>
  </cols>
  <sheetData>
    <row r="1" spans="11:26" ht="12" customHeight="1">
      <c r="K1" s="318"/>
      <c r="L1" s="318"/>
      <c r="M1" s="93"/>
      <c r="N1" s="93"/>
      <c r="O1" s="93"/>
      <c r="P1" s="93"/>
      <c r="Q1" s="93"/>
      <c r="R1" s="93"/>
      <c r="S1" s="93"/>
      <c r="T1" s="93"/>
      <c r="U1" s="93"/>
      <c r="V1" s="93"/>
      <c r="X1" s="94"/>
      <c r="Y1" s="85"/>
      <c r="Z1" s="101" t="s">
        <v>106</v>
      </c>
    </row>
    <row r="2" spans="1:26" s="78" customFormat="1" ht="18.75" customHeight="1">
      <c r="A2" s="314" t="s">
        <v>89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26" s="78" customFormat="1" ht="6.75" customHeight="1">
      <c r="A3" s="79"/>
      <c r="B3" s="79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6"/>
      <c r="X3" s="96"/>
      <c r="Y3" s="96"/>
      <c r="Z3" s="96"/>
    </row>
    <row r="4" spans="1:26" s="78" customFormat="1" ht="21" customHeight="1">
      <c r="A4" s="315" t="s">
        <v>129</v>
      </c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</row>
    <row r="5" spans="1:26" ht="18" customHeight="1">
      <c r="A5" s="54" t="s">
        <v>39</v>
      </c>
      <c r="B5" s="87"/>
      <c r="C5" s="97"/>
      <c r="D5" s="97"/>
      <c r="E5" s="97"/>
      <c r="F5" s="97"/>
      <c r="G5" s="97"/>
      <c r="H5" s="97"/>
      <c r="I5" s="97"/>
      <c r="X5" s="328"/>
      <c r="Y5" s="328"/>
      <c r="Z5" s="328"/>
    </row>
    <row r="6" spans="1:26" ht="18" customHeight="1">
      <c r="A6" s="86"/>
      <c r="B6" s="86"/>
      <c r="C6" s="97"/>
      <c r="D6" s="97"/>
      <c r="E6" s="97"/>
      <c r="F6" s="97"/>
      <c r="G6" s="97"/>
      <c r="H6" s="97"/>
      <c r="I6" s="97"/>
      <c r="X6" s="98"/>
      <c r="Y6" s="98"/>
      <c r="Z6" s="98"/>
    </row>
    <row r="7" spans="1:26" s="107" customFormat="1" ht="30.75" customHeight="1">
      <c r="A7" s="325" t="s">
        <v>90</v>
      </c>
      <c r="B7" s="331" t="s">
        <v>91</v>
      </c>
      <c r="C7" s="334" t="s">
        <v>92</v>
      </c>
      <c r="D7" s="335"/>
      <c r="E7" s="330" t="s">
        <v>93</v>
      </c>
      <c r="F7" s="330"/>
      <c r="G7" s="330"/>
      <c r="H7" s="330"/>
      <c r="I7" s="330"/>
      <c r="J7" s="330"/>
      <c r="K7" s="330"/>
      <c r="L7" s="330"/>
      <c r="M7" s="320" t="s">
        <v>107</v>
      </c>
      <c r="N7" s="321"/>
      <c r="O7" s="321"/>
      <c r="P7" s="321"/>
      <c r="Q7" s="321"/>
      <c r="R7" s="321"/>
      <c r="S7" s="321"/>
      <c r="T7" s="321"/>
      <c r="U7" s="321"/>
      <c r="V7" s="321"/>
      <c r="W7" s="329" t="s">
        <v>94</v>
      </c>
      <c r="X7" s="329"/>
      <c r="Y7" s="329" t="s">
        <v>95</v>
      </c>
      <c r="Z7" s="329"/>
    </row>
    <row r="8" spans="1:26" s="107" customFormat="1" ht="39.75" customHeight="1">
      <c r="A8" s="326"/>
      <c r="B8" s="332"/>
      <c r="C8" s="323" t="s">
        <v>96</v>
      </c>
      <c r="D8" s="324"/>
      <c r="E8" s="319" t="s">
        <v>97</v>
      </c>
      <c r="F8" s="319"/>
      <c r="G8" s="319" t="s">
        <v>98</v>
      </c>
      <c r="H8" s="319"/>
      <c r="I8" s="319" t="s">
        <v>99</v>
      </c>
      <c r="J8" s="319"/>
      <c r="K8" s="319" t="s">
        <v>100</v>
      </c>
      <c r="L8" s="319"/>
      <c r="M8" s="322" t="s">
        <v>108</v>
      </c>
      <c r="N8" s="322"/>
      <c r="O8" s="322" t="s">
        <v>109</v>
      </c>
      <c r="P8" s="322"/>
      <c r="Q8" s="322" t="s">
        <v>110</v>
      </c>
      <c r="R8" s="322"/>
      <c r="S8" s="322" t="s">
        <v>111</v>
      </c>
      <c r="T8" s="322"/>
      <c r="U8" s="322" t="s">
        <v>112</v>
      </c>
      <c r="V8" s="336"/>
      <c r="W8" s="329"/>
      <c r="X8" s="329"/>
      <c r="Y8" s="329"/>
      <c r="Z8" s="329"/>
    </row>
    <row r="9" spans="1:26" s="107" customFormat="1" ht="25.5" customHeight="1">
      <c r="A9" s="327"/>
      <c r="B9" s="333"/>
      <c r="C9" s="108" t="s">
        <v>103</v>
      </c>
      <c r="D9" s="108" t="s">
        <v>104</v>
      </c>
      <c r="E9" s="109" t="s">
        <v>103</v>
      </c>
      <c r="F9" s="109" t="s">
        <v>104</v>
      </c>
      <c r="G9" s="109" t="s">
        <v>103</v>
      </c>
      <c r="H9" s="109" t="s">
        <v>104</v>
      </c>
      <c r="I9" s="109" t="s">
        <v>103</v>
      </c>
      <c r="J9" s="109" t="s">
        <v>104</v>
      </c>
      <c r="K9" s="109" t="s">
        <v>103</v>
      </c>
      <c r="L9" s="109" t="s">
        <v>104</v>
      </c>
      <c r="M9" s="110" t="s">
        <v>103</v>
      </c>
      <c r="N9" s="110" t="s">
        <v>104</v>
      </c>
      <c r="O9" s="110" t="s">
        <v>103</v>
      </c>
      <c r="P9" s="110" t="s">
        <v>104</v>
      </c>
      <c r="Q9" s="110" t="s">
        <v>103</v>
      </c>
      <c r="R9" s="110" t="s">
        <v>104</v>
      </c>
      <c r="S9" s="110" t="s">
        <v>103</v>
      </c>
      <c r="T9" s="110" t="s">
        <v>104</v>
      </c>
      <c r="U9" s="110" t="s">
        <v>103</v>
      </c>
      <c r="V9" s="110" t="s">
        <v>104</v>
      </c>
      <c r="W9" s="106" t="s">
        <v>103</v>
      </c>
      <c r="X9" s="106" t="s">
        <v>104</v>
      </c>
      <c r="Y9" s="106" t="s">
        <v>103</v>
      </c>
      <c r="Z9" s="106" t="s">
        <v>104</v>
      </c>
    </row>
    <row r="10" spans="1:26" s="113" customFormat="1" ht="19.5" customHeight="1">
      <c r="A10" s="111">
        <v>1</v>
      </c>
      <c r="B10" s="111">
        <v>2</v>
      </c>
      <c r="C10" s="111">
        <v>3</v>
      </c>
      <c r="D10" s="111">
        <v>4</v>
      </c>
      <c r="E10" s="112">
        <v>5</v>
      </c>
      <c r="F10" s="112">
        <v>6</v>
      </c>
      <c r="G10" s="112">
        <v>7</v>
      </c>
      <c r="H10" s="112">
        <v>8</v>
      </c>
      <c r="I10" s="112">
        <v>9</v>
      </c>
      <c r="J10" s="112">
        <v>10</v>
      </c>
      <c r="K10" s="112">
        <v>11</v>
      </c>
      <c r="L10" s="112">
        <v>12</v>
      </c>
      <c r="M10" s="112">
        <v>13</v>
      </c>
      <c r="N10" s="112">
        <v>14</v>
      </c>
      <c r="O10" s="112">
        <v>15</v>
      </c>
      <c r="P10" s="112">
        <v>16</v>
      </c>
      <c r="Q10" s="112">
        <v>17</v>
      </c>
      <c r="R10" s="112">
        <v>18</v>
      </c>
      <c r="S10" s="112">
        <v>19</v>
      </c>
      <c r="T10" s="112">
        <v>20</v>
      </c>
      <c r="U10" s="112">
        <v>21</v>
      </c>
      <c r="V10" s="112">
        <v>22</v>
      </c>
      <c r="W10" s="112">
        <v>23</v>
      </c>
      <c r="X10" s="112">
        <v>24</v>
      </c>
      <c r="Y10" s="112">
        <v>25</v>
      </c>
      <c r="Z10" s="112">
        <v>26</v>
      </c>
    </row>
    <row r="11" spans="1:26" ht="19.5" customHeight="1">
      <c r="A11" s="142">
        <v>1</v>
      </c>
      <c r="B11" s="143" t="s">
        <v>23</v>
      </c>
      <c r="C11" s="150">
        <v>9</v>
      </c>
      <c r="D11" s="150">
        <v>0</v>
      </c>
      <c r="E11" s="151">
        <v>1</v>
      </c>
      <c r="F11" s="151">
        <v>0</v>
      </c>
      <c r="G11" s="151">
        <v>7</v>
      </c>
      <c r="H11" s="151">
        <v>0</v>
      </c>
      <c r="I11" s="151">
        <v>1</v>
      </c>
      <c r="J11" s="151">
        <v>0</v>
      </c>
      <c r="K11" s="151">
        <v>1</v>
      </c>
      <c r="L11" s="151">
        <v>0</v>
      </c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3">
        <v>0</v>
      </c>
      <c r="X11" s="153">
        <v>0</v>
      </c>
      <c r="Y11" s="153">
        <v>0</v>
      </c>
      <c r="Z11" s="153">
        <v>0</v>
      </c>
    </row>
    <row r="12" spans="1:26" s="205" customFormat="1" ht="19.5" customHeight="1">
      <c r="A12" s="190">
        <v>2</v>
      </c>
      <c r="B12" s="191" t="s">
        <v>24</v>
      </c>
      <c r="C12" s="206">
        <v>11</v>
      </c>
      <c r="D12" s="206">
        <v>0</v>
      </c>
      <c r="E12" s="207">
        <v>1</v>
      </c>
      <c r="F12" s="207">
        <v>1</v>
      </c>
      <c r="G12" s="207">
        <v>5</v>
      </c>
      <c r="H12" s="207">
        <v>5</v>
      </c>
      <c r="I12" s="207">
        <v>0</v>
      </c>
      <c r="J12" s="207">
        <v>1</v>
      </c>
      <c r="K12" s="207">
        <v>0</v>
      </c>
      <c r="L12" s="207">
        <v>1</v>
      </c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9">
        <v>55</v>
      </c>
      <c r="X12" s="209">
        <v>33</v>
      </c>
      <c r="Y12" s="209">
        <v>0</v>
      </c>
      <c r="Z12" s="209">
        <v>0</v>
      </c>
    </row>
    <row r="13" spans="1:26" ht="19.5" customHeight="1">
      <c r="A13" s="142">
        <v>3</v>
      </c>
      <c r="B13" s="143" t="s">
        <v>25</v>
      </c>
      <c r="C13" s="150">
        <v>14</v>
      </c>
      <c r="D13" s="150">
        <v>0</v>
      </c>
      <c r="E13" s="151">
        <v>2</v>
      </c>
      <c r="F13" s="151">
        <v>1</v>
      </c>
      <c r="G13" s="151">
        <v>1</v>
      </c>
      <c r="H13" s="151">
        <v>1</v>
      </c>
      <c r="I13" s="151">
        <v>1</v>
      </c>
      <c r="J13" s="151">
        <v>1</v>
      </c>
      <c r="K13" s="151">
        <v>1</v>
      </c>
      <c r="L13" s="151">
        <v>1</v>
      </c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3">
        <v>291</v>
      </c>
      <c r="X13" s="153">
        <v>291</v>
      </c>
      <c r="Y13" s="153">
        <v>17</v>
      </c>
      <c r="Z13" s="153">
        <v>17</v>
      </c>
    </row>
    <row r="14" spans="1:26" ht="19.5" customHeight="1">
      <c r="A14" s="142">
        <v>4</v>
      </c>
      <c r="B14" s="143" t="s">
        <v>26</v>
      </c>
      <c r="C14" s="150">
        <v>9</v>
      </c>
      <c r="D14" s="150">
        <v>0</v>
      </c>
      <c r="E14" s="151">
        <v>1</v>
      </c>
      <c r="F14" s="151">
        <v>0</v>
      </c>
      <c r="G14" s="151">
        <v>2</v>
      </c>
      <c r="H14" s="151">
        <v>2</v>
      </c>
      <c r="I14" s="151">
        <v>1</v>
      </c>
      <c r="J14" s="151">
        <v>1</v>
      </c>
      <c r="K14" s="151">
        <v>1</v>
      </c>
      <c r="L14" s="151">
        <v>1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3">
        <v>213</v>
      </c>
      <c r="X14" s="153">
        <v>204</v>
      </c>
      <c r="Y14" s="153">
        <v>0</v>
      </c>
      <c r="Z14" s="153">
        <v>0</v>
      </c>
    </row>
    <row r="15" spans="1:26" ht="19.5" customHeight="1">
      <c r="A15" s="142">
        <v>5</v>
      </c>
      <c r="B15" s="143" t="s">
        <v>27</v>
      </c>
      <c r="C15" s="150">
        <v>9</v>
      </c>
      <c r="D15" s="150">
        <v>0</v>
      </c>
      <c r="E15" s="151">
        <v>1</v>
      </c>
      <c r="F15" s="151">
        <v>0</v>
      </c>
      <c r="G15" s="151">
        <v>5</v>
      </c>
      <c r="H15" s="151">
        <v>2</v>
      </c>
      <c r="I15" s="151">
        <v>1</v>
      </c>
      <c r="J15" s="151">
        <v>0</v>
      </c>
      <c r="K15" s="151">
        <v>1</v>
      </c>
      <c r="L15" s="151">
        <v>1</v>
      </c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3">
        <v>0</v>
      </c>
      <c r="X15" s="153">
        <v>0</v>
      </c>
      <c r="Y15" s="153">
        <v>0</v>
      </c>
      <c r="Z15" s="153">
        <v>0</v>
      </c>
    </row>
    <row r="16" spans="1:26" ht="19.5" customHeight="1">
      <c r="A16" s="144">
        <v>6</v>
      </c>
      <c r="B16" s="145" t="s">
        <v>28</v>
      </c>
      <c r="C16" s="150">
        <v>9</v>
      </c>
      <c r="D16" s="150">
        <v>0</v>
      </c>
      <c r="E16" s="151">
        <v>1</v>
      </c>
      <c r="F16" s="151">
        <v>1</v>
      </c>
      <c r="G16" s="151">
        <v>2</v>
      </c>
      <c r="H16" s="151">
        <v>2</v>
      </c>
      <c r="I16" s="151">
        <v>1</v>
      </c>
      <c r="J16" s="151">
        <v>1</v>
      </c>
      <c r="K16" s="151">
        <v>1</v>
      </c>
      <c r="L16" s="151">
        <v>0</v>
      </c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3">
        <v>0</v>
      </c>
      <c r="X16" s="153">
        <v>0</v>
      </c>
      <c r="Y16" s="153">
        <v>0</v>
      </c>
      <c r="Z16" s="153">
        <v>0</v>
      </c>
    </row>
    <row r="17" spans="1:26" ht="19.5" customHeight="1">
      <c r="A17" s="142">
        <v>7</v>
      </c>
      <c r="B17" s="143" t="s">
        <v>29</v>
      </c>
      <c r="C17" s="150">
        <v>6</v>
      </c>
      <c r="D17" s="150">
        <v>0</v>
      </c>
      <c r="E17" s="151">
        <v>1</v>
      </c>
      <c r="F17" s="151">
        <v>1</v>
      </c>
      <c r="G17" s="151">
        <v>2</v>
      </c>
      <c r="H17" s="151">
        <v>2</v>
      </c>
      <c r="I17" s="151">
        <v>1</v>
      </c>
      <c r="J17" s="151">
        <v>1</v>
      </c>
      <c r="K17" s="151">
        <v>1</v>
      </c>
      <c r="L17" s="153">
        <v>1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3"/>
      <c r="X17" s="153"/>
      <c r="Y17" s="153"/>
      <c r="Z17" s="153"/>
    </row>
    <row r="18" spans="1:26" ht="19.5" customHeight="1">
      <c r="A18" s="142">
        <v>8</v>
      </c>
      <c r="B18" s="143" t="s">
        <v>30</v>
      </c>
      <c r="C18" s="150">
        <v>6</v>
      </c>
      <c r="D18" s="150">
        <v>0</v>
      </c>
      <c r="E18" s="151">
        <v>2</v>
      </c>
      <c r="F18" s="151">
        <v>2</v>
      </c>
      <c r="G18" s="151">
        <v>7</v>
      </c>
      <c r="H18" s="151">
        <v>7</v>
      </c>
      <c r="I18" s="151">
        <v>3</v>
      </c>
      <c r="J18" s="151">
        <v>3</v>
      </c>
      <c r="K18" s="151">
        <v>1</v>
      </c>
      <c r="L18" s="153">
        <v>1</v>
      </c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3">
        <v>202</v>
      </c>
      <c r="X18" s="153">
        <v>202</v>
      </c>
      <c r="Y18" s="153">
        <v>573</v>
      </c>
      <c r="Z18" s="153">
        <v>0</v>
      </c>
    </row>
    <row r="19" spans="1:26" ht="19.5" customHeight="1">
      <c r="A19" s="142">
        <v>9</v>
      </c>
      <c r="B19" s="143" t="s">
        <v>31</v>
      </c>
      <c r="C19" s="150">
        <v>5</v>
      </c>
      <c r="D19" s="150">
        <v>0</v>
      </c>
      <c r="E19" s="151">
        <v>1</v>
      </c>
      <c r="F19" s="151">
        <v>1</v>
      </c>
      <c r="G19" s="151">
        <v>5</v>
      </c>
      <c r="H19" s="151">
        <v>5</v>
      </c>
      <c r="I19" s="151">
        <v>1</v>
      </c>
      <c r="J19" s="151">
        <v>1</v>
      </c>
      <c r="K19" s="151">
        <v>1</v>
      </c>
      <c r="L19" s="153">
        <v>1</v>
      </c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3">
        <v>85</v>
      </c>
      <c r="X19" s="153">
        <v>85</v>
      </c>
      <c r="Y19" s="153">
        <v>0</v>
      </c>
      <c r="Z19" s="153">
        <v>0</v>
      </c>
    </row>
    <row r="20" spans="1:26" ht="19.5" customHeight="1">
      <c r="A20" s="142">
        <v>10</v>
      </c>
      <c r="B20" s="143" t="s">
        <v>32</v>
      </c>
      <c r="C20" s="150">
        <v>15</v>
      </c>
      <c r="D20" s="150">
        <v>0</v>
      </c>
      <c r="E20" s="151">
        <v>0</v>
      </c>
      <c r="F20" s="151">
        <v>1</v>
      </c>
      <c r="G20" s="151" t="s">
        <v>118</v>
      </c>
      <c r="H20" s="151">
        <v>1</v>
      </c>
      <c r="I20" s="151">
        <v>0</v>
      </c>
      <c r="J20" s="151">
        <v>1</v>
      </c>
      <c r="K20" s="151">
        <v>0</v>
      </c>
      <c r="L20" s="154">
        <v>4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3"/>
      <c r="X20" s="153"/>
      <c r="Y20" s="153"/>
      <c r="Z20" s="153"/>
    </row>
    <row r="21" spans="1:26" ht="19.5" customHeight="1">
      <c r="A21" s="142">
        <v>11</v>
      </c>
      <c r="B21" s="143" t="s">
        <v>33</v>
      </c>
      <c r="C21" s="150">
        <v>3</v>
      </c>
      <c r="D21" s="150">
        <v>0</v>
      </c>
      <c r="E21" s="151">
        <v>0</v>
      </c>
      <c r="F21" s="151">
        <v>0</v>
      </c>
      <c r="G21" s="151">
        <v>2</v>
      </c>
      <c r="H21" s="151">
        <v>0</v>
      </c>
      <c r="I21" s="151">
        <v>1</v>
      </c>
      <c r="J21" s="151">
        <v>1</v>
      </c>
      <c r="K21" s="151">
        <v>1</v>
      </c>
      <c r="L21" s="153">
        <v>1</v>
      </c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3">
        <v>89</v>
      </c>
      <c r="X21" s="153">
        <v>0</v>
      </c>
      <c r="Y21" s="153">
        <v>512</v>
      </c>
      <c r="Z21" s="153">
        <v>0</v>
      </c>
    </row>
    <row r="22" spans="1:26" ht="19.5" customHeight="1">
      <c r="A22" s="142">
        <v>12</v>
      </c>
      <c r="B22" s="143" t="s">
        <v>34</v>
      </c>
      <c r="C22" s="150">
        <v>12</v>
      </c>
      <c r="D22" s="150">
        <v>0</v>
      </c>
      <c r="E22" s="151">
        <v>1</v>
      </c>
      <c r="F22" s="151">
        <v>1</v>
      </c>
      <c r="G22" s="151">
        <v>2</v>
      </c>
      <c r="H22" s="151">
        <v>0</v>
      </c>
      <c r="I22" s="151">
        <v>0</v>
      </c>
      <c r="J22" s="151">
        <v>1</v>
      </c>
      <c r="K22" s="151">
        <v>0</v>
      </c>
      <c r="L22" s="153">
        <v>1</v>
      </c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>
        <v>222</v>
      </c>
      <c r="X22" s="153">
        <v>222</v>
      </c>
      <c r="Y22" s="153">
        <v>3460</v>
      </c>
      <c r="Z22" s="153">
        <v>36160</v>
      </c>
    </row>
    <row r="23" spans="1:26" ht="19.5" customHeight="1">
      <c r="A23" s="142">
        <v>13</v>
      </c>
      <c r="B23" s="143" t="s">
        <v>35</v>
      </c>
      <c r="C23" s="150">
        <v>11</v>
      </c>
      <c r="D23" s="150">
        <v>0</v>
      </c>
      <c r="E23" s="153">
        <v>1</v>
      </c>
      <c r="F23" s="153">
        <v>1</v>
      </c>
      <c r="G23" s="153">
        <v>1</v>
      </c>
      <c r="H23" s="153">
        <v>1</v>
      </c>
      <c r="I23" s="151">
        <v>1</v>
      </c>
      <c r="J23" s="151">
        <v>1</v>
      </c>
      <c r="K23" s="151">
        <v>1</v>
      </c>
      <c r="L23" s="153">
        <v>1</v>
      </c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1"/>
      <c r="X23" s="151"/>
      <c r="Y23" s="153"/>
      <c r="Z23" s="153"/>
    </row>
    <row r="24" spans="1:27" s="93" customFormat="1" ht="19.5" customHeight="1">
      <c r="A24" s="102"/>
      <c r="B24" s="102" t="s">
        <v>36</v>
      </c>
      <c r="C24" s="105">
        <f>SUM(C11:C23)</f>
        <v>119</v>
      </c>
      <c r="D24" s="105">
        <f>SUM(D11:D23)</f>
        <v>0</v>
      </c>
      <c r="E24" s="103">
        <f>SUM(E11:E23)</f>
        <v>13</v>
      </c>
      <c r="F24" s="103">
        <f aca="true" t="shared" si="0" ref="F24:L24">SUM(F11:F23)</f>
        <v>10</v>
      </c>
      <c r="G24" s="103">
        <f t="shared" si="0"/>
        <v>41</v>
      </c>
      <c r="H24" s="103">
        <f t="shared" si="0"/>
        <v>28</v>
      </c>
      <c r="I24" s="103">
        <f t="shared" si="0"/>
        <v>12</v>
      </c>
      <c r="J24" s="103">
        <f t="shared" si="0"/>
        <v>13</v>
      </c>
      <c r="K24" s="103">
        <f t="shared" si="0"/>
        <v>10</v>
      </c>
      <c r="L24" s="103">
        <f t="shared" si="0"/>
        <v>14</v>
      </c>
      <c r="M24" s="104">
        <f>SUM(M11:M23)</f>
        <v>0</v>
      </c>
      <c r="N24" s="104">
        <f aca="true" t="shared" si="1" ref="N24:Z24">SUM(N11:N23)</f>
        <v>0</v>
      </c>
      <c r="O24" s="104">
        <f t="shared" si="1"/>
        <v>0</v>
      </c>
      <c r="P24" s="104">
        <f t="shared" si="1"/>
        <v>0</v>
      </c>
      <c r="Q24" s="104">
        <f t="shared" si="1"/>
        <v>0</v>
      </c>
      <c r="R24" s="104">
        <f t="shared" si="1"/>
        <v>0</v>
      </c>
      <c r="S24" s="104">
        <f t="shared" si="1"/>
        <v>0</v>
      </c>
      <c r="T24" s="104">
        <f t="shared" si="1"/>
        <v>0</v>
      </c>
      <c r="U24" s="104">
        <f t="shared" si="1"/>
        <v>0</v>
      </c>
      <c r="V24" s="104">
        <f t="shared" si="1"/>
        <v>0</v>
      </c>
      <c r="W24" s="104">
        <f>SUM(W11:W23)</f>
        <v>1157</v>
      </c>
      <c r="X24" s="104">
        <f t="shared" si="1"/>
        <v>1037</v>
      </c>
      <c r="Y24" s="104">
        <f t="shared" si="1"/>
        <v>4562</v>
      </c>
      <c r="Z24" s="104">
        <f t="shared" si="1"/>
        <v>36177</v>
      </c>
      <c r="AA24" s="104">
        <v>0</v>
      </c>
    </row>
    <row r="25" spans="12:24" ht="15"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</row>
    <row r="26" ht="15">
      <c r="X26" s="99"/>
    </row>
    <row r="27" spans="13:22" ht="15"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</sheetData>
  <sheetProtection/>
  <mergeCells count="21">
    <mergeCell ref="B7:B9"/>
    <mergeCell ref="Q8:R8"/>
    <mergeCell ref="C7:D7"/>
    <mergeCell ref="U8:V8"/>
    <mergeCell ref="W7:X8"/>
    <mergeCell ref="Y7:Z8"/>
    <mergeCell ref="E7:L7"/>
    <mergeCell ref="G8:H8"/>
    <mergeCell ref="E8:F8"/>
    <mergeCell ref="O8:P8"/>
    <mergeCell ref="M8:N8"/>
    <mergeCell ref="K1:L1"/>
    <mergeCell ref="K8:L8"/>
    <mergeCell ref="A2:Z2"/>
    <mergeCell ref="A4:Z4"/>
    <mergeCell ref="M7:V7"/>
    <mergeCell ref="S8:T8"/>
    <mergeCell ref="C8:D8"/>
    <mergeCell ref="A7:A9"/>
    <mergeCell ref="X5:Z5"/>
    <mergeCell ref="I8:J8"/>
  </mergeCells>
  <printOptions horizontalCentered="1"/>
  <pageMargins left="0.5" right="0.25" top="0.75" bottom="0.75" header="0.5" footer="0.5"/>
  <pageSetup horizontalDpi="300" verticalDpi="300" orientation="landscape" paperSize="9" scale="67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Arabinda</cp:lastModifiedBy>
  <cp:lastPrinted>2009-02-06T09:50:29Z</cp:lastPrinted>
  <dcterms:created xsi:type="dcterms:W3CDTF">2008-06-03T10:00:46Z</dcterms:created>
  <dcterms:modified xsi:type="dcterms:W3CDTF">2009-05-14T09:53:27Z</dcterms:modified>
  <cp:category/>
  <cp:version/>
  <cp:contentType/>
  <cp:contentStatus/>
</cp:coreProperties>
</file>